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4"/>
  </bookViews>
  <sheets>
    <sheet name="PL" sheetId="1" r:id="rId1"/>
    <sheet name="BS" sheetId="2" r:id="rId2"/>
    <sheet name="Chgs in Equity" sheetId="3" r:id="rId3"/>
    <sheet name="CF" sheetId="4" r:id="rId4"/>
    <sheet name="Note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<sst xmlns="http://schemas.openxmlformats.org/spreadsheetml/2006/main" count="449" uniqueCount="332">
  <si>
    <t>(Company no. 63026-U)</t>
  </si>
  <si>
    <t xml:space="preserve">Condensed Consolidated Income Statements </t>
  </si>
  <si>
    <t>For the first quarter ended 30 September 2005</t>
  </si>
  <si>
    <t>(These figures have not been audited)</t>
  </si>
  <si>
    <t>INDIVIDUAL QUARTER</t>
  </si>
  <si>
    <t>CUMULATIVE QUARTER</t>
  </si>
  <si>
    <t xml:space="preserve">Current </t>
  </si>
  <si>
    <t>Comparative</t>
  </si>
  <si>
    <t>quarter ended</t>
  </si>
  <si>
    <t>year to date</t>
  </si>
  <si>
    <t>RM'000</t>
  </si>
  <si>
    <t>1</t>
  </si>
  <si>
    <t>(a)</t>
  </si>
  <si>
    <t>Revenue</t>
  </si>
  <si>
    <t>(b)</t>
  </si>
  <si>
    <t>Operating expenses</t>
  </si>
  <si>
    <t>(c)</t>
  </si>
  <si>
    <t xml:space="preserve">Other operating income </t>
  </si>
  <si>
    <t>(d)</t>
  </si>
  <si>
    <t>(Loss)/profit from operations</t>
  </si>
  <si>
    <t>(e)</t>
  </si>
  <si>
    <t>Finance costs, net</t>
  </si>
  <si>
    <t>(f)</t>
  </si>
  <si>
    <t>Loss before income tax and</t>
  </si>
  <si>
    <t>minority interests</t>
  </si>
  <si>
    <t>(g)</t>
  </si>
  <si>
    <t>Share of results of associated companies</t>
  </si>
  <si>
    <t>(h)</t>
  </si>
  <si>
    <t>Loss before income tax and minority</t>
  </si>
  <si>
    <t>interests</t>
  </si>
  <si>
    <t>(i)</t>
  </si>
  <si>
    <t>Income Tax</t>
  </si>
  <si>
    <t>(j)</t>
  </si>
  <si>
    <t xml:space="preserve">Loss after income tax before </t>
  </si>
  <si>
    <t>deducting minority interest</t>
  </si>
  <si>
    <t>(ii)</t>
  </si>
  <si>
    <t>Less minority interests</t>
  </si>
  <si>
    <t>(k)</t>
  </si>
  <si>
    <t>Net loss attributable to  members</t>
  </si>
  <si>
    <t>of the company</t>
  </si>
  <si>
    <t>Earnings per share based on 1(k) above after</t>
  </si>
  <si>
    <t xml:space="preserve">deducting any provision for preference </t>
  </si>
  <si>
    <t>dividends, if any :-</t>
  </si>
  <si>
    <t xml:space="preserve">Basic (based on 508,381,000 ordinary </t>
  </si>
  <si>
    <t>shares) (sen)</t>
  </si>
  <si>
    <t xml:space="preserve">Fully diluted </t>
  </si>
  <si>
    <t>N/A</t>
  </si>
  <si>
    <t xml:space="preserve">(The Condensed Consolidated Income Statement should be read in conjunction with the Annual Financial Report </t>
  </si>
  <si>
    <t xml:space="preserve">Condensed Consolidated Balance Sheet </t>
  </si>
  <si>
    <t>(UNAUDITED)</t>
  </si>
  <si>
    <t>(AUDITED)</t>
  </si>
  <si>
    <t>AS AT END OF</t>
  </si>
  <si>
    <t>AS AT PRECEDING</t>
  </si>
  <si>
    <t>CURRENT QUARTER</t>
  </si>
  <si>
    <t>FINANCIAL YEAR END</t>
  </si>
  <si>
    <t>1.</t>
  </si>
  <si>
    <t>Property, plant and equipment</t>
  </si>
  <si>
    <t>2.</t>
  </si>
  <si>
    <t>Investments</t>
  </si>
  <si>
    <t>3.</t>
  </si>
  <si>
    <t>Long term receivable</t>
  </si>
  <si>
    <t>4.</t>
  </si>
  <si>
    <t>Land held for property development</t>
  </si>
  <si>
    <t>5.</t>
  </si>
  <si>
    <t>Deferred expenditure</t>
  </si>
  <si>
    <t>6.</t>
  </si>
  <si>
    <t>Current Assets</t>
  </si>
  <si>
    <t>Property development costs</t>
  </si>
  <si>
    <t>Inventories</t>
  </si>
  <si>
    <t>Due from associated companies</t>
  </si>
  <si>
    <t>Due from affiliated companies, net</t>
  </si>
  <si>
    <t>Receivables</t>
  </si>
  <si>
    <t>Short term investments</t>
  </si>
  <si>
    <t>Cash and bank balances</t>
  </si>
  <si>
    <t>7.</t>
  </si>
  <si>
    <t>Current Liabilities</t>
  </si>
  <si>
    <t>Due to customers for construction contracts</t>
  </si>
  <si>
    <t>Due to associated companies</t>
  </si>
  <si>
    <t xml:space="preserve">Payables </t>
  </si>
  <si>
    <t>Borrowings</t>
  </si>
  <si>
    <t>Taxation</t>
  </si>
  <si>
    <t>8.</t>
  </si>
  <si>
    <t>Net current liabilities</t>
  </si>
  <si>
    <t>Shareholders' Funds</t>
  </si>
  <si>
    <t>9.</t>
  </si>
  <si>
    <t>Share Capital</t>
  </si>
  <si>
    <t>10.</t>
  </si>
  <si>
    <t>Reserves</t>
  </si>
  <si>
    <t>11.</t>
  </si>
  <si>
    <t>Minority interests</t>
  </si>
  <si>
    <t>12.</t>
  </si>
  <si>
    <t>Long term liabilities</t>
  </si>
  <si>
    <t>13.</t>
  </si>
  <si>
    <t>Deferred taxation</t>
  </si>
  <si>
    <t>14.</t>
  </si>
  <si>
    <t>Net tangible assets per share (RM)</t>
  </si>
  <si>
    <t>NTA = SHF - DE</t>
  </si>
  <si>
    <t xml:space="preserve">(The Condensed Consolidated Balance Sheet should be read in conjunction with the Annual Financial Report </t>
  </si>
  <si>
    <t>Condensed Consolidated Cash Flow Statements</t>
  </si>
  <si>
    <t xml:space="preserve"> </t>
  </si>
  <si>
    <t>CASH FLOWS FROM OPERATING ACTIVITIES</t>
  </si>
  <si>
    <t>Net Loss before tax</t>
  </si>
  <si>
    <t>Adjustment for :-</t>
  </si>
  <si>
    <t>Gain on disposal of a subsidiary company</t>
  </si>
  <si>
    <t>Depreciation</t>
  </si>
  <si>
    <t>Interest expense</t>
  </si>
  <si>
    <t>Interest income</t>
  </si>
  <si>
    <t>Other non-cash items</t>
  </si>
  <si>
    <t>Operating loss before changes in working capital</t>
  </si>
  <si>
    <t>Changes in property development costs</t>
  </si>
  <si>
    <t>Changes in inventories</t>
  </si>
  <si>
    <t>Changes in gross amount due from/to customers</t>
  </si>
  <si>
    <t>Changes in receivables</t>
  </si>
  <si>
    <t>Changes in payables</t>
  </si>
  <si>
    <t>Tax paid</t>
  </si>
  <si>
    <t>Net cash generated/(used in) from operating activities</t>
  </si>
  <si>
    <t>CASH FLOWS FROM INVESTING ACTIVITIES</t>
  </si>
  <si>
    <t xml:space="preserve">Increase in deferred expenditure and land held for </t>
  </si>
  <si>
    <t xml:space="preserve">     property development</t>
  </si>
  <si>
    <t>Acquisition of property, plant and equipment</t>
  </si>
  <si>
    <t>Interest received</t>
  </si>
  <si>
    <t>Cash outflow from disposal of a subsidiary company</t>
  </si>
  <si>
    <t>Proceed from disposal of investments</t>
  </si>
  <si>
    <t>Proceed from disposal of property, plant and equipment</t>
  </si>
  <si>
    <t>Other investing activities</t>
  </si>
  <si>
    <t>Net cash generated from/(used in) investing activities</t>
  </si>
  <si>
    <t>CASH FLOWS FROM FINANCING ACTIVITIES</t>
  </si>
  <si>
    <t>Drawndown of borrowings</t>
  </si>
  <si>
    <t>Repayment of borrowings</t>
  </si>
  <si>
    <t>Interest paid</t>
  </si>
  <si>
    <t>Other financing activities</t>
  </si>
  <si>
    <t>Net cash used in financing activities</t>
  </si>
  <si>
    <t>Net Change in Cash &amp; Cash Equivalents</t>
  </si>
  <si>
    <t>Cash &amp; Cash Equivalents at beginning of period</t>
  </si>
  <si>
    <t>Effect of changes in exchange rate</t>
  </si>
  <si>
    <t>Cash &amp; Cash Equivalents at end of period</t>
  </si>
  <si>
    <t>(The Condensed Consolidated Cash Flow Statements should be read in conjunction with the Annual</t>
  </si>
  <si>
    <t>Financial Report for the year ended 30 June 2005)</t>
  </si>
  <si>
    <t>Condensed Consolidated Statements of Changes in Equity</t>
  </si>
  <si>
    <t>Share</t>
  </si>
  <si>
    <t>Merger</t>
  </si>
  <si>
    <t>Accumulated</t>
  </si>
  <si>
    <t>Capital</t>
  </si>
  <si>
    <t>*Reserves</t>
  </si>
  <si>
    <t>Deficit</t>
  </si>
  <si>
    <t>Losses</t>
  </si>
  <si>
    <t>Total</t>
  </si>
  <si>
    <t>At 1 July 2005</t>
  </si>
  <si>
    <t>Movements during the</t>
  </si>
  <si>
    <t>period (cumulative)</t>
  </si>
  <si>
    <t>*RESERVES</t>
  </si>
  <si>
    <t>Revaluatin</t>
  </si>
  <si>
    <t>Foreign</t>
  </si>
  <si>
    <t>Reserve</t>
  </si>
  <si>
    <t>Premium</t>
  </si>
  <si>
    <t>Exchange</t>
  </si>
  <si>
    <t>**Capital</t>
  </si>
  <si>
    <t>Comparative year to date 30 September 2004</t>
  </si>
  <si>
    <t>At 1 July 2004</t>
  </si>
  <si>
    <t>Prior year adjustments</t>
  </si>
  <si>
    <t xml:space="preserve">Revaluation </t>
  </si>
  <si>
    <t>*</t>
  </si>
  <si>
    <t>The above reserves are not distributable by way of dividends.</t>
  </si>
  <si>
    <t>**</t>
  </si>
  <si>
    <t>The capital reserve arose from the issuance of shares in a subsidiary at a premium to minority shareholders</t>
  </si>
  <si>
    <t>(The Condensed Consolidated Statement of Changes in Equity should be read in conjunction with the Annual</t>
  </si>
  <si>
    <t xml:space="preserve">Selected Explanatory Notes </t>
  </si>
  <si>
    <t>A.</t>
  </si>
  <si>
    <t>MASB 26 - Paragraph 16</t>
  </si>
  <si>
    <t>A1</t>
  </si>
  <si>
    <t>Accounting Policies</t>
  </si>
  <si>
    <t>The interim financial statements are unaudited and have been prepared in accordance with the requirements of MASB 26:</t>
  </si>
  <si>
    <t xml:space="preserve">Interim Financial Reporting and paragraph 9.22 of the Bursa Malaysia Listing Requirements. </t>
  </si>
  <si>
    <t xml:space="preserve">The interim financial statements should be read in conjunction with the audited financial statements for the year ended </t>
  </si>
  <si>
    <t>30 June 2005. These explanatory notes attached to the interim financial statements provide an explanation of events and</t>
  </si>
  <si>
    <t xml:space="preserve">transactions that are significant to an understanding of the changes in the financial position and performance of the </t>
  </si>
  <si>
    <t>Group since the financial year ended 30 June 2005.</t>
  </si>
  <si>
    <t>The same accounting policies and methods of computation are followed in the interim financial statements as compared</t>
  </si>
  <si>
    <t>with the financial statements for the year ended 30 June 2005.</t>
  </si>
  <si>
    <t>A2</t>
  </si>
  <si>
    <t>Auditors' Report on the Preceding Annual Financial Statements</t>
  </si>
  <si>
    <t>The auditors' report on the financial statements for the year ended 30 June 2005 was not qualified.</t>
  </si>
  <si>
    <t>A3</t>
  </si>
  <si>
    <t>Seasonal or Cyclical Factors</t>
  </si>
  <si>
    <t>The Group's business operations are not significantly affected by any seasonal and cyclical factors.</t>
  </si>
  <si>
    <t>A4</t>
  </si>
  <si>
    <t>Unusual Items Due to their Nature, Size or Incidence</t>
  </si>
  <si>
    <t xml:space="preserve">There were no unusual items affecting assets, liabilities, equity, net income or cash flows during the financial year to </t>
  </si>
  <si>
    <t>date.</t>
  </si>
  <si>
    <t>A5</t>
  </si>
  <si>
    <t>Material Changes in Estimates of Amounts</t>
  </si>
  <si>
    <t xml:space="preserve">There were no material changes in estimates of amounts reported in prior quarters of the current financial year or </t>
  </si>
  <si>
    <t>changes in estimates of amounts reported in prior years that have a material effect in the current quarter.</t>
  </si>
  <si>
    <t>A6</t>
  </si>
  <si>
    <t>Changes in Debt and Equity Securities</t>
  </si>
  <si>
    <t>The Group was not involved in any issuance and repayment of debt and equity securities, share buy-backs,</t>
  </si>
  <si>
    <t>share cancellations, shares held as treasury shares and resale of treasury shares for the current financial year to date.</t>
  </si>
  <si>
    <t>A7</t>
  </si>
  <si>
    <t>Dividend Paid</t>
  </si>
  <si>
    <t>No interim dividend has been paid and/or recommended for the current financial period to date.</t>
  </si>
  <si>
    <t>A8</t>
  </si>
  <si>
    <t>Segmental Information</t>
  </si>
  <si>
    <t>Current financial</t>
  </si>
  <si>
    <t>Comparative financial</t>
  </si>
  <si>
    <t>30 Sep 2005</t>
  </si>
  <si>
    <t>30 Sep 2004</t>
  </si>
  <si>
    <t>Segment revenue</t>
  </si>
  <si>
    <t>Financial services</t>
  </si>
  <si>
    <t>Property development</t>
  </si>
  <si>
    <t>Construction</t>
  </si>
  <si>
    <t>Gaming</t>
  </si>
  <si>
    <t>Investment holding and others</t>
  </si>
  <si>
    <t>Elimination</t>
  </si>
  <si>
    <t>Segment results</t>
  </si>
  <si>
    <t>Share of results of associate</t>
  </si>
  <si>
    <t>Loss before tax</t>
  </si>
  <si>
    <t>Tax expense</t>
  </si>
  <si>
    <t>Loss after tax</t>
  </si>
  <si>
    <t>A9</t>
  </si>
  <si>
    <t>Valuation of Property, Plant and Equipment</t>
  </si>
  <si>
    <t>The valuations of property, plant and equipment have been brought forward, without amendment from the most recent</t>
  </si>
  <si>
    <t>audited annual financial statements for the year ended 30 June 2005.</t>
  </si>
  <si>
    <t>A10</t>
  </si>
  <si>
    <t>Subsequent Events</t>
  </si>
  <si>
    <t>There are no significant events which have occurred between 30 September 2005 and the date of this report.</t>
  </si>
  <si>
    <t>A11</t>
  </si>
  <si>
    <t>Changes in the Composition of the Group</t>
  </si>
  <si>
    <t>There are no changes in the Composition of the Group for the current financial year to date.</t>
  </si>
  <si>
    <t>A12</t>
  </si>
  <si>
    <t>Changes in Contingent Liabilities and Contingent Assets</t>
  </si>
  <si>
    <t>There are no material changes in contingent liabilities and contingent assets for the current financial year to date.</t>
  </si>
  <si>
    <t>A13</t>
  </si>
  <si>
    <t>Capital Commitments</t>
  </si>
  <si>
    <t>Capital Commitments not provided for in the financial statements as at 30 September 2005 are as follows:</t>
  </si>
  <si>
    <t>Approved but not contracted for</t>
  </si>
  <si>
    <t>Others</t>
  </si>
  <si>
    <t>Approved and contracted for</t>
  </si>
  <si>
    <t>B.</t>
  </si>
  <si>
    <t>Bursa Malaysia listing requirements (Part A of Appendix 9B)</t>
  </si>
  <si>
    <t>B1</t>
  </si>
  <si>
    <t>Review of Performance</t>
  </si>
  <si>
    <t>Revenue for the current quarter at RM48.4 million increase by 3.6% as compared to the preceding year corresponding</t>
  </si>
  <si>
    <t xml:space="preserve">quarter of RM46.7 million due to higher sales registered by the gaming division. </t>
  </si>
  <si>
    <t>The loss after tax attributable to members of the Company for the current year  to date at RM33.1 million shows an</t>
  </si>
  <si>
    <t>increase of 17% or RM4.8 million compared to the preceding year corresponding quarter mainly due to additional</t>
  </si>
  <si>
    <t>provision for finance costs.</t>
  </si>
  <si>
    <t>B2</t>
  </si>
  <si>
    <t>Material Change in the Quarterly Results</t>
  </si>
  <si>
    <t>For the quarter under review, the Group reported loss before tax of RM33.1 million as compared to RM57.9 million</t>
  </si>
  <si>
    <t>for the previous quarter ended 30 Jun 2005 due to additional provision for doubtful debts and contract costs in</t>
  </si>
  <si>
    <t>construction division in the previous quarter.</t>
  </si>
  <si>
    <t>B3</t>
  </si>
  <si>
    <t>Current Year Prospects</t>
  </si>
  <si>
    <t>The Group is in the process of implementing its restructuring scheme and pending completion, the results of the Group</t>
  </si>
  <si>
    <t>is not expected to show any material improvements for the current financial year ending 30 June 2006.</t>
  </si>
  <si>
    <t>B4</t>
  </si>
  <si>
    <t>Variance from Profit Forecast/Profit Guarantee</t>
  </si>
  <si>
    <t>Not applicable in this quarterly report.</t>
  </si>
  <si>
    <t>B5</t>
  </si>
  <si>
    <t>Taxation comprises:</t>
  </si>
  <si>
    <t>Tax expense:</t>
  </si>
  <si>
    <t>Malaysian tax</t>
  </si>
  <si>
    <t>Foreign tax</t>
  </si>
  <si>
    <t xml:space="preserve">Deferred tax </t>
  </si>
  <si>
    <t xml:space="preserve">Under/ (Over) provided in prior years </t>
  </si>
  <si>
    <t>Share of associate tax</t>
  </si>
  <si>
    <t>The effective tax rate of the Group for the current year to date is disproportionate to the statutory tax rate due to tax on</t>
  </si>
  <si>
    <t>profits of certain subsidiaries which cannot be set off against losses of other subsidiaries for tax purpose as group relief</t>
  </si>
  <si>
    <t>is not available.</t>
  </si>
  <si>
    <t>B6</t>
  </si>
  <si>
    <t>Sale of  Unquoted Investments and/or Properties</t>
  </si>
  <si>
    <t>There were no sale of unquoted investments nor properties for the current financial year to date.</t>
  </si>
  <si>
    <t>B7</t>
  </si>
  <si>
    <t>Investment in Quoted Securities</t>
  </si>
  <si>
    <t>Particulars of  investment in quoted securities :</t>
  </si>
  <si>
    <t xml:space="preserve">Purchases / disposal </t>
  </si>
  <si>
    <t>Total Purchases</t>
  </si>
  <si>
    <t>Total Sale Proceeds</t>
  </si>
  <si>
    <t>Total Gain on Disposal</t>
  </si>
  <si>
    <t>Balances as at 30 September 2005</t>
  </si>
  <si>
    <t>Total investments at cost</t>
  </si>
  <si>
    <t>Total investments at carrying value/book value (after</t>
  </si>
  <si>
    <t xml:space="preserve">   provision for diminution in value)</t>
  </si>
  <si>
    <t>Total investment at market value at end of reporting</t>
  </si>
  <si>
    <t xml:space="preserve">   period</t>
  </si>
  <si>
    <t>B8</t>
  </si>
  <si>
    <t>Status of Corporate Proposals</t>
  </si>
  <si>
    <t>Extension of time of three (3) months until 31 December 2005 to complete the implementation of the Scheme;</t>
  </si>
  <si>
    <t>and</t>
  </si>
  <si>
    <t>B9</t>
  </si>
  <si>
    <t>Group Borrowings</t>
  </si>
  <si>
    <t>As at 30 September 2005, the Group borrowings are as follows :</t>
  </si>
  <si>
    <t>Short term borrowings :</t>
  </si>
  <si>
    <t>Secured</t>
  </si>
  <si>
    <t xml:space="preserve">Unsecured </t>
  </si>
  <si>
    <t>Long term borrowings :</t>
  </si>
  <si>
    <t>Included in the secured short term borrowings are foreign currency loans of USD8,958,000.</t>
  </si>
  <si>
    <t>B10</t>
  </si>
  <si>
    <t>Off  Balance Sheet Financial Instruments</t>
  </si>
  <si>
    <t>There were no financial instruments with off-balance sheet risk as at the date of this report.</t>
  </si>
  <si>
    <t>B11</t>
  </si>
  <si>
    <t>Material Litigation</t>
  </si>
  <si>
    <t>The list of material litigation is attached as Annexure 1.</t>
  </si>
  <si>
    <t>B12</t>
  </si>
  <si>
    <t>Dividend</t>
  </si>
  <si>
    <t>No interim dividend has been recommended for the current financial to date.</t>
  </si>
  <si>
    <t>B13</t>
  </si>
  <si>
    <t>Earnings per share</t>
  </si>
  <si>
    <t>Basic</t>
  </si>
  <si>
    <t>Net loss for the period (RM'000)</t>
  </si>
  <si>
    <t>Number of shares in issue during the</t>
  </si>
  <si>
    <t>period ('000')</t>
  </si>
  <si>
    <t xml:space="preserve">Weighted average number of shares </t>
  </si>
  <si>
    <t xml:space="preserve"> in issue ('000)</t>
  </si>
  <si>
    <t>Basic loss per share (sen)</t>
  </si>
  <si>
    <t>Fully diluted</t>
  </si>
  <si>
    <t>On behalf of the Board</t>
  </si>
  <si>
    <t>OLYMPIA INDUSTRIES BERHAD</t>
  </si>
  <si>
    <t>Lim Yoke Si</t>
  </si>
  <si>
    <t>Company Secretary</t>
  </si>
  <si>
    <t>Kuala Lumpur</t>
  </si>
  <si>
    <t>The Corporate proposals announced but not completed at the date of this report are as follows:-</t>
  </si>
  <si>
    <t xml:space="preserve">The Securities Commission ("SC") had on 15 September 2005, given a conditional approval to the Company's </t>
  </si>
  <si>
    <t>application in respect of the following :</t>
  </si>
  <si>
    <t>Proposed variation to the condition imposed by the SC on the acquisition of 78% equity interest in Harta</t>
  </si>
  <si>
    <t>Sekata Sdn Bhd under the Scheme;</t>
  </si>
  <si>
    <t>Extension of time of three (3) months until 31 March 2006 for the merger between Jupiter Securities Sdn Bhd</t>
  </si>
  <si>
    <t>and at least one (1) stockbroking company.</t>
  </si>
  <si>
    <t>The Company, having obtained approvals from its shareholders on 30 October 2003 in respect of  the  Restructuring</t>
  </si>
  <si>
    <t>Scheme (" Scheme"), is still in the process of implementing the Scheme.  The implementation is to be carried out</t>
  </si>
  <si>
    <t>simultaneously with the Mycom Berhad Group's restructuring scheme.</t>
  </si>
  <si>
    <t>21 November 2005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</si>
</sst>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</numFmts>
  <fonts count="10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u val="singleAccounting"/>
      <sz val="10"/>
      <name val="Times New Roman"/>
      <family val="1"/>
    </font>
    <font>
      <u val="single"/>
      <sz val="10"/>
      <name val="Times New Roman"/>
      <family val="1"/>
    </font>
    <font>
      <b/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1">
    <xf numFmtId="38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164" fontId="2" fillId="0" borderId="0" xfId="15" applyNumberFormat="1" applyFont="1" applyFill="1" applyAlignment="1">
      <alignment horizontal="center"/>
    </xf>
    <xf numFmtId="164" fontId="2" fillId="0" borderId="0" xfId="15" applyNumberFormat="1" applyFont="1" applyFill="1" applyAlignment="1" quotePrefix="1">
      <alignment horizontal="center"/>
    </xf>
    <xf numFmtId="0" fontId="4" fillId="0" borderId="0" xfId="0" applyFont="1" applyFill="1" applyAlignment="1">
      <alignment horizontal="left"/>
    </xf>
    <xf numFmtId="164" fontId="4" fillId="0" borderId="0" xfId="15" applyNumberFormat="1" applyFont="1" applyFill="1" applyAlignment="1">
      <alignment/>
    </xf>
    <xf numFmtId="0" fontId="4" fillId="0" borderId="0" xfId="0" applyFont="1" applyFill="1" applyAlignment="1" quotePrefix="1">
      <alignment horizontal="left"/>
    </xf>
    <xf numFmtId="38" fontId="4" fillId="0" borderId="0" xfId="0" applyFont="1" applyFill="1" applyAlignment="1">
      <alignment/>
    </xf>
    <xf numFmtId="38" fontId="2" fillId="0" borderId="0" xfId="0" applyFont="1" applyFill="1" applyAlignment="1" quotePrefix="1">
      <alignment horizontal="left"/>
    </xf>
    <xf numFmtId="38" fontId="3" fillId="0" borderId="0" xfId="0" applyFont="1" applyFill="1" applyAlignment="1">
      <alignment horizontal="left"/>
    </xf>
    <xf numFmtId="38" fontId="2" fillId="0" borderId="0" xfId="0" applyFont="1" applyFill="1" applyAlignment="1">
      <alignment/>
    </xf>
    <xf numFmtId="38" fontId="2" fillId="0" borderId="0" xfId="0" applyFont="1" applyFill="1" applyAlignment="1" quotePrefix="1">
      <alignment horizontal="left"/>
    </xf>
    <xf numFmtId="38" fontId="2" fillId="0" borderId="0" xfId="0" applyFont="1" applyFill="1" applyAlignment="1">
      <alignment horizontal="centerContinuous"/>
    </xf>
    <xf numFmtId="38" fontId="4" fillId="0" borderId="0" xfId="0" applyFont="1" applyFill="1" applyAlignment="1" quotePrefix="1">
      <alignment horizontal="left"/>
    </xf>
    <xf numFmtId="164" fontId="4" fillId="0" borderId="0" xfId="0" applyNumberFormat="1" applyFont="1" applyFill="1" applyAlignment="1">
      <alignment/>
    </xf>
    <xf numFmtId="164" fontId="4" fillId="0" borderId="1" xfId="15" applyNumberFormat="1" applyFont="1" applyFill="1" applyBorder="1" applyAlignment="1">
      <alignment/>
    </xf>
    <xf numFmtId="164" fontId="4" fillId="0" borderId="2" xfId="15" applyNumberFormat="1" applyFont="1" applyFill="1" applyBorder="1" applyAlignment="1">
      <alignment/>
    </xf>
    <xf numFmtId="38" fontId="4" fillId="0" borderId="0" xfId="0" applyFont="1" applyFill="1" applyAlignment="1">
      <alignment horizontal="left"/>
    </xf>
    <xf numFmtId="164" fontId="4" fillId="0" borderId="2" xfId="0" applyNumberFormat="1" applyFont="1" applyFill="1" applyBorder="1" applyAlignment="1">
      <alignment/>
    </xf>
    <xf numFmtId="164" fontId="4" fillId="0" borderId="3" xfId="15" applyNumberFormat="1" applyFont="1" applyFill="1" applyBorder="1" applyAlignment="1">
      <alignment/>
    </xf>
    <xf numFmtId="164" fontId="4" fillId="0" borderId="0" xfId="15" applyNumberFormat="1" applyFont="1" applyFill="1" applyBorder="1" applyAlignment="1">
      <alignment/>
    </xf>
    <xf numFmtId="38" fontId="2" fillId="0" borderId="0" xfId="0" applyFont="1" applyFill="1" applyAlignment="1">
      <alignment horizontal="left"/>
    </xf>
    <xf numFmtId="164" fontId="4" fillId="0" borderId="4" xfId="15" applyNumberFormat="1" applyFont="1" applyFill="1" applyBorder="1" applyAlignment="1">
      <alignment/>
    </xf>
    <xf numFmtId="164" fontId="4" fillId="0" borderId="5" xfId="15" applyNumberFormat="1" applyFont="1" applyFill="1" applyBorder="1" applyAlignment="1">
      <alignment/>
    </xf>
    <xf numFmtId="164" fontId="5" fillId="0" borderId="0" xfId="15" applyNumberFormat="1" applyFont="1" applyFill="1" applyAlignment="1">
      <alignment/>
    </xf>
    <xf numFmtId="40" fontId="4" fillId="0" borderId="0" xfId="15" applyNumberFormat="1" applyFont="1" applyFill="1" applyBorder="1" applyAlignment="1">
      <alignment/>
    </xf>
    <xf numFmtId="43" fontId="4" fillId="0" borderId="0" xfId="15" applyFont="1" applyFill="1" applyAlignment="1">
      <alignment/>
    </xf>
    <xf numFmtId="164" fontId="2" fillId="0" borderId="0" xfId="15" applyNumberFormat="1" applyFont="1" applyFill="1" applyAlignment="1">
      <alignment horizontal="centerContinuous"/>
    </xf>
    <xf numFmtId="164" fontId="2" fillId="0" borderId="0" xfId="15" applyNumberFormat="1" applyFont="1" applyFill="1" applyBorder="1" applyAlignment="1">
      <alignment horizontal="centerContinuous"/>
    </xf>
    <xf numFmtId="38" fontId="2" fillId="0" borderId="0" xfId="0" applyFont="1" applyFill="1" applyAlignment="1">
      <alignment horizontal="center"/>
    </xf>
    <xf numFmtId="164" fontId="2" fillId="0" borderId="0" xfId="15" applyNumberFormat="1" applyFont="1" applyFill="1" applyBorder="1" applyAlignment="1">
      <alignment horizontal="center"/>
    </xf>
    <xf numFmtId="164" fontId="2" fillId="0" borderId="0" xfId="15" applyNumberFormat="1" applyFont="1" applyFill="1" applyBorder="1" applyAlignment="1" quotePrefix="1">
      <alignment horizontal="center"/>
    </xf>
    <xf numFmtId="38" fontId="2" fillId="0" borderId="0" xfId="0" applyFont="1" applyFill="1" applyAlignment="1" quotePrefix="1">
      <alignment horizontal="center"/>
    </xf>
    <xf numFmtId="38" fontId="4" fillId="0" borderId="0" xfId="0" applyFont="1" applyFill="1" applyBorder="1" applyAlignment="1">
      <alignment/>
    </xf>
    <xf numFmtId="164" fontId="4" fillId="0" borderId="6" xfId="15" applyNumberFormat="1" applyFont="1" applyFill="1" applyBorder="1" applyAlignment="1">
      <alignment/>
    </xf>
    <xf numFmtId="164" fontId="4" fillId="0" borderId="7" xfId="15" applyNumberFormat="1" applyFont="1" applyFill="1" applyBorder="1" applyAlignment="1">
      <alignment/>
    </xf>
    <xf numFmtId="164" fontId="4" fillId="0" borderId="8" xfId="15" applyNumberFormat="1" applyFont="1" applyFill="1" applyBorder="1" applyAlignment="1">
      <alignment/>
    </xf>
    <xf numFmtId="0" fontId="2" fillId="0" borderId="0" xfId="19" applyFont="1" applyAlignment="1" quotePrefix="1">
      <alignment horizontal="left"/>
      <protection/>
    </xf>
    <xf numFmtId="0" fontId="2" fillId="0" borderId="0" xfId="19" applyFont="1">
      <alignment/>
      <protection/>
    </xf>
    <xf numFmtId="0" fontId="4" fillId="0" borderId="0" xfId="19" applyFont="1">
      <alignment/>
      <protection/>
    </xf>
    <xf numFmtId="0" fontId="2" fillId="0" borderId="0" xfId="19" applyFont="1" applyAlignment="1">
      <alignment horizontal="right"/>
      <protection/>
    </xf>
    <xf numFmtId="0" fontId="2" fillId="0" borderId="0" xfId="19" applyFont="1" applyFill="1" applyBorder="1" applyAlignment="1">
      <alignment horizontal="right"/>
      <protection/>
    </xf>
    <xf numFmtId="0" fontId="2" fillId="0" borderId="0" xfId="19" applyFont="1" applyFill="1" applyAlignment="1">
      <alignment horizontal="right"/>
      <protection/>
    </xf>
    <xf numFmtId="0" fontId="4" fillId="0" borderId="0" xfId="19" applyFont="1" applyFill="1" applyBorder="1">
      <alignment/>
      <protection/>
    </xf>
    <xf numFmtId="0" fontId="4" fillId="0" borderId="0" xfId="19" applyFont="1" applyFill="1">
      <alignment/>
      <protection/>
    </xf>
    <xf numFmtId="0" fontId="2" fillId="0" borderId="0" xfId="19" applyFont="1" applyFill="1">
      <alignment/>
      <protection/>
    </xf>
    <xf numFmtId="38" fontId="2" fillId="0" borderId="0" xfId="0" applyFont="1" applyFill="1" applyAlignment="1">
      <alignment horizontal="right"/>
    </xf>
    <xf numFmtId="164" fontId="4" fillId="0" borderId="0" xfId="15" applyNumberFormat="1" applyFont="1" applyFill="1" applyAlignment="1">
      <alignment horizontal="center"/>
    </xf>
    <xf numFmtId="38" fontId="4" fillId="0" borderId="0" xfId="0" applyFont="1" applyFill="1" applyAlignment="1">
      <alignment horizontal="center"/>
    </xf>
    <xf numFmtId="164" fontId="4" fillId="0" borderId="6" xfId="0" applyNumberFormat="1" applyFont="1" applyFill="1" applyBorder="1" applyAlignment="1">
      <alignment/>
    </xf>
    <xf numFmtId="164" fontId="4" fillId="0" borderId="4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4" fillId="0" borderId="0" xfId="15" applyNumberFormat="1" applyFont="1" applyFill="1" applyBorder="1" applyAlignment="1">
      <alignment horizontal="center"/>
    </xf>
    <xf numFmtId="43" fontId="4" fillId="0" borderId="0" xfId="15" applyFont="1" applyFill="1" applyAlignment="1">
      <alignment horizontal="right"/>
    </xf>
    <xf numFmtId="38" fontId="6" fillId="0" borderId="0" xfId="0" applyFont="1" applyFill="1" applyAlignment="1">
      <alignment horizontal="left"/>
    </xf>
    <xf numFmtId="38" fontId="4" fillId="0" borderId="0" xfId="0" applyFont="1" applyFill="1" applyAlignment="1">
      <alignment/>
    </xf>
    <xf numFmtId="38" fontId="2" fillId="0" borderId="0" xfId="0" applyFont="1" applyFill="1" applyAlignment="1" quotePrefix="1">
      <alignment horizontal="right"/>
    </xf>
    <xf numFmtId="164" fontId="4" fillId="0" borderId="0" xfId="15" applyNumberFormat="1" applyFont="1" applyFill="1" applyAlignment="1" quotePrefix="1">
      <alignment horizontal="center"/>
    </xf>
    <xf numFmtId="164" fontId="7" fillId="0" borderId="0" xfId="15" applyNumberFormat="1" applyFont="1" applyFill="1" applyAlignment="1" quotePrefix="1">
      <alignment horizontal="center"/>
    </xf>
    <xf numFmtId="37" fontId="4" fillId="0" borderId="0" xfId="0" applyNumberFormat="1" applyFont="1" applyFill="1" applyAlignment="1">
      <alignment/>
    </xf>
    <xf numFmtId="37" fontId="4" fillId="0" borderId="4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38" fontId="8" fillId="0" borderId="0" xfId="0" applyFont="1" applyFill="1" applyBorder="1" applyAlignment="1">
      <alignment horizontal="right"/>
    </xf>
    <xf numFmtId="38" fontId="8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4" fillId="0" borderId="0" xfId="15" applyNumberFormat="1" applyFont="1" applyFill="1" applyAlignment="1">
      <alignment horizontal="right"/>
    </xf>
    <xf numFmtId="164" fontId="4" fillId="0" borderId="0" xfId="15" applyNumberFormat="1" applyFont="1" applyFill="1" applyAlignment="1">
      <alignment horizontal="center" vertical="center"/>
    </xf>
    <xf numFmtId="38" fontId="4" fillId="0" borderId="0" xfId="0" applyFont="1" applyFill="1" applyAlignment="1">
      <alignment horizontal="right"/>
    </xf>
    <xf numFmtId="38" fontId="4" fillId="0" borderId="0" xfId="0" applyFont="1" applyFill="1" applyAlignment="1" quotePrefix="1">
      <alignment horizontal="right"/>
    </xf>
    <xf numFmtId="164" fontId="4" fillId="0" borderId="6" xfId="15" applyNumberFormat="1" applyFont="1" applyFill="1" applyBorder="1" applyAlignment="1">
      <alignment horizontal="right"/>
    </xf>
    <xf numFmtId="164" fontId="4" fillId="0" borderId="9" xfId="15" applyNumberFormat="1" applyFont="1" applyFill="1" applyBorder="1" applyAlignment="1">
      <alignment/>
    </xf>
    <xf numFmtId="38" fontId="8" fillId="0" borderId="0" xfId="0" applyFont="1" applyFill="1" applyAlignment="1">
      <alignment/>
    </xf>
    <xf numFmtId="39" fontId="4" fillId="0" borderId="9" xfId="15" applyNumberFormat="1" applyFont="1" applyFill="1" applyBorder="1" applyAlignment="1">
      <alignment/>
    </xf>
    <xf numFmtId="38" fontId="4" fillId="0" borderId="9" xfId="0" applyFont="1" applyFill="1" applyBorder="1" applyAlignment="1">
      <alignment horizontal="right"/>
    </xf>
    <xf numFmtId="37" fontId="2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 horizontal="left"/>
    </xf>
    <xf numFmtId="37" fontId="4" fillId="0" borderId="0" xfId="0" applyNumberFormat="1" applyFont="1" applyFill="1" applyAlignment="1" quotePrefix="1">
      <alignment horizontal="left"/>
    </xf>
    <xf numFmtId="0" fontId="9" fillId="0" borderId="0" xfId="0" applyFont="1" applyFill="1" applyAlignment="1">
      <alignment horizontal="left"/>
    </xf>
    <xf numFmtId="164" fontId="2" fillId="0" borderId="0" xfId="15" applyNumberFormat="1" applyFont="1" applyFill="1" applyAlignment="1">
      <alignment/>
    </xf>
    <xf numFmtId="164" fontId="4" fillId="0" borderId="0" xfId="15" applyNumberFormat="1" applyFont="1" applyFill="1" applyBorder="1" applyAlignment="1" quotePrefix="1">
      <alignment horizontal="center"/>
    </xf>
    <xf numFmtId="43" fontId="4" fillId="0" borderId="0" xfId="15" applyNumberFormat="1" applyFont="1" applyFill="1" applyAlignment="1">
      <alignment/>
    </xf>
    <xf numFmtId="38" fontId="9" fillId="0" borderId="0" xfId="0" applyFont="1" applyFill="1" applyAlignment="1">
      <alignment horizontal="left"/>
    </xf>
    <xf numFmtId="0" fontId="2" fillId="0" borderId="0" xfId="19" applyFont="1" applyAlignment="1">
      <alignment horizontal="left"/>
      <protection/>
    </xf>
    <xf numFmtId="0" fontId="9" fillId="0" borderId="0" xfId="19" applyFont="1" applyAlignment="1">
      <alignment horizontal="left"/>
      <protection/>
    </xf>
    <xf numFmtId="164" fontId="4" fillId="0" borderId="0" xfId="19" applyNumberFormat="1" applyFont="1" applyFill="1">
      <alignment/>
      <protection/>
    </xf>
    <xf numFmtId="38" fontId="3" fillId="0" borderId="0" xfId="0" applyFont="1" applyFill="1" applyAlignment="1">
      <alignment/>
    </xf>
    <xf numFmtId="38" fontId="6" fillId="0" borderId="0" xfId="0" applyFont="1" applyFill="1" applyAlignment="1">
      <alignment/>
    </xf>
    <xf numFmtId="38" fontId="6" fillId="0" borderId="0" xfId="0" applyFont="1" applyFill="1" applyAlignment="1">
      <alignment horizontal="center"/>
    </xf>
    <xf numFmtId="38" fontId="5" fillId="0" borderId="0" xfId="0" applyFont="1" applyFill="1" applyAlignment="1">
      <alignment/>
    </xf>
    <xf numFmtId="164" fontId="4" fillId="0" borderId="0" xfId="15" applyNumberFormat="1" applyFont="1" applyFill="1" applyAlignment="1" quotePrefix="1">
      <alignment horizontal="right"/>
    </xf>
    <xf numFmtId="164" fontId="7" fillId="0" borderId="0" xfId="0" applyNumberFormat="1" applyFont="1" applyFill="1" applyAlignment="1" quotePrefix="1">
      <alignment horizontal="center"/>
    </xf>
    <xf numFmtId="164" fontId="2" fillId="0" borderId="0" xfId="15" applyNumberFormat="1" applyFont="1" applyFill="1" applyAlignment="1">
      <alignment horizontal="center"/>
    </xf>
    <xf numFmtId="15" fontId="4" fillId="0" borderId="0" xfId="0" applyNumberFormat="1" applyFont="1" applyFill="1" applyAlignment="1" quotePrefix="1">
      <alignment horizontal="left"/>
    </xf>
    <xf numFmtId="15" fontId="4" fillId="0" borderId="0" xfId="0" applyNumberFormat="1" applyFont="1" applyFill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OIB31Mar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OIB%20Consol%20-%20SEPT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stomise"/>
      <sheetName val="Index "/>
      <sheetName val="Highlight"/>
      <sheetName val="pl"/>
      <sheetName val="bs"/>
      <sheetName val="Cashflow"/>
      <sheetName val="Equity"/>
      <sheetName val="notes"/>
      <sheetName val="turnover"/>
      <sheetName val="EBITDA"/>
      <sheetName val="pbt"/>
      <sheetName val="bank"/>
      <sheetName val="Segment"/>
      <sheetName val="CF-AR"/>
      <sheetName val="GroupCF working"/>
      <sheetName val="CF-co level"/>
      <sheetName val="xx"/>
      <sheetName val="Journals"/>
      <sheetName val="Journals2"/>
      <sheetName val="RPT"/>
      <sheetName val="Consol BS"/>
      <sheetName val="Consol P&amp;L"/>
      <sheetName val="Property BS"/>
      <sheetName val="Property P&amp;L"/>
      <sheetName val="Securities BS"/>
      <sheetName val="Securities P&amp;L"/>
      <sheetName val="Gaming BS"/>
      <sheetName val="Gaming P&amp;L"/>
      <sheetName val="Trading BS"/>
      <sheetName val="Trading PL"/>
      <sheetName val="Inco"/>
      <sheetName val="Inco(reconcile)"/>
      <sheetName val="shares"/>
      <sheetName val="Addn Info"/>
      <sheetName val="Taxation"/>
      <sheetName val="Oth income"/>
      <sheetName val="proof"/>
      <sheetName val="xxx"/>
      <sheetName val="xxxx"/>
    </sheetNames>
    <sheetDataSet>
      <sheetData sheetId="0">
        <row r="6">
          <cell r="F6" t="str">
            <v>OLYMPIA INDUSTRIES BERHAD</v>
          </cell>
        </row>
        <row r="15">
          <cell r="R15">
            <v>1</v>
          </cell>
        </row>
        <row r="17">
          <cell r="H17">
            <v>2005</v>
          </cell>
        </row>
        <row r="19">
          <cell r="T19" t="str">
            <v>30 September </v>
          </cell>
          <cell r="U19" t="str">
            <v>30 Sep </v>
          </cell>
          <cell r="X19" t="str">
            <v>30 Jun 2005 </v>
          </cell>
        </row>
        <row r="21">
          <cell r="T21" t="str">
            <v>30 September 2005</v>
          </cell>
          <cell r="U21" t="str">
            <v>30 Sep 2005</v>
          </cell>
        </row>
      </sheetData>
      <sheetData sheetId="3">
        <row r="5">
          <cell r="E5" t="str">
            <v>OLYMPIA INDUSTRIES BERHAD</v>
          </cell>
        </row>
        <row r="6">
          <cell r="E6" t="str">
            <v>(Company no. 63026-U)</v>
          </cell>
        </row>
        <row r="18">
          <cell r="J18" t="str">
            <v>30 Sep 2005</v>
          </cell>
          <cell r="P18" t="str">
            <v>30 Sep 2004</v>
          </cell>
        </row>
        <row r="37">
          <cell r="P37">
            <v>-28337</v>
          </cell>
        </row>
        <row r="62">
          <cell r="F62" t="str">
            <v>for the year ended 30 June 2005)</v>
          </cell>
        </row>
      </sheetData>
      <sheetData sheetId="4">
        <row r="6">
          <cell r="E6" t="str">
            <v>OLYMPIA INDUSTRIES BERHAD</v>
          </cell>
        </row>
        <row r="7">
          <cell r="E7" t="str">
            <v>(Company no. 63026-U)</v>
          </cell>
        </row>
      </sheetData>
      <sheetData sheetId="5">
        <row r="5">
          <cell r="E5" t="str">
            <v>OLYMPIA INDUSTRIES BERHAD</v>
          </cell>
        </row>
        <row r="6">
          <cell r="E6" t="str">
            <v>(Company no. 63026-U)</v>
          </cell>
        </row>
        <row r="9">
          <cell r="E9" t="str">
            <v>For the period ended 30 September 2005</v>
          </cell>
        </row>
      </sheetData>
      <sheetData sheetId="6">
        <row r="1">
          <cell r="B1" t="str">
            <v>OLYMPIA INDUSTRIES BERHAD</v>
          </cell>
        </row>
        <row r="2">
          <cell r="B2" t="str">
            <v>(Company no. 63026-U)</v>
          </cell>
        </row>
      </sheetData>
      <sheetData sheetId="20">
        <row r="158">
          <cell r="R158">
            <v>-508381.191</v>
          </cell>
        </row>
        <row r="162">
          <cell r="R162">
            <v>-378.79</v>
          </cell>
        </row>
        <row r="164">
          <cell r="R164">
            <v>233884.21</v>
          </cell>
        </row>
      </sheetData>
      <sheetData sheetId="34">
        <row r="27">
          <cell r="AX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6"/>
  <sheetViews>
    <sheetView workbookViewId="0" topLeftCell="A29">
      <selection activeCell="H11" sqref="H11"/>
    </sheetView>
  </sheetViews>
  <sheetFormatPr defaultColWidth="9.140625" defaultRowHeight="12.75"/>
  <cols>
    <col min="1" max="1" width="4.140625" style="4" customWidth="1"/>
    <col min="2" max="2" width="5.7109375" style="4" customWidth="1"/>
    <col min="3" max="3" width="3.8515625" style="4" customWidth="1"/>
    <col min="4" max="4" width="8.7109375" style="4" customWidth="1"/>
    <col min="5" max="5" width="20.7109375" style="4" customWidth="1"/>
    <col min="6" max="6" width="12.421875" style="8" customWidth="1"/>
    <col min="7" max="7" width="1.421875" style="8" customWidth="1"/>
    <col min="8" max="8" width="12.00390625" style="8" customWidth="1"/>
    <col min="9" max="9" width="3.00390625" style="8" customWidth="1"/>
    <col min="10" max="10" width="11.28125" style="8" customWidth="1"/>
    <col min="11" max="11" width="2.28125" style="8" customWidth="1"/>
    <col min="12" max="12" width="11.28125" style="8" customWidth="1"/>
    <col min="13" max="16384" width="8.7109375" style="4" customWidth="1"/>
  </cols>
  <sheetData>
    <row r="2" ht="12.75">
      <c r="A2" s="1" t="str">
        <f>+'[1]Customise'!F6</f>
        <v>OLYMPIA INDUSTRIES BERHAD</v>
      </c>
    </row>
    <row r="3" ht="12.75">
      <c r="A3" s="2" t="s">
        <v>0</v>
      </c>
    </row>
    <row r="4" ht="12.75">
      <c r="A4" s="3"/>
    </row>
    <row r="5" ht="12.75">
      <c r="A5" s="1" t="s">
        <v>1</v>
      </c>
    </row>
    <row r="6" ht="12.75">
      <c r="A6" s="80" t="s">
        <v>2</v>
      </c>
    </row>
    <row r="7" ht="12.75">
      <c r="A7" s="4" t="s">
        <v>3</v>
      </c>
    </row>
    <row r="8" ht="12.75">
      <c r="A8" s="80"/>
    </row>
    <row r="9" spans="6:12" ht="12.75">
      <c r="F9" s="30" t="s">
        <v>4</v>
      </c>
      <c r="G9" s="30"/>
      <c r="H9" s="30"/>
      <c r="J9" s="94" t="s">
        <v>5</v>
      </c>
      <c r="K9" s="94"/>
      <c r="L9" s="94"/>
    </row>
    <row r="10" spans="6:12" ht="12.75">
      <c r="F10" s="5" t="s">
        <v>6</v>
      </c>
      <c r="G10" s="5"/>
      <c r="H10" s="33" t="s">
        <v>7</v>
      </c>
      <c r="I10" s="81"/>
      <c r="J10" s="5" t="s">
        <v>6</v>
      </c>
      <c r="K10" s="5"/>
      <c r="L10" s="5" t="s">
        <v>7</v>
      </c>
    </row>
    <row r="11" spans="6:12" ht="12.75">
      <c r="F11" s="6" t="s">
        <v>8</v>
      </c>
      <c r="G11" s="6"/>
      <c r="H11" s="34" t="s">
        <v>8</v>
      </c>
      <c r="I11" s="81"/>
      <c r="J11" s="5" t="s">
        <v>9</v>
      </c>
      <c r="K11" s="6"/>
      <c r="L11" s="5" t="s">
        <v>9</v>
      </c>
    </row>
    <row r="12" spans="6:12" ht="12.75">
      <c r="F12" s="6" t="str">
        <f>+'[1]Customise'!U21</f>
        <v>30 Sep 2005</v>
      </c>
      <c r="G12" s="6"/>
      <c r="H12" s="34" t="str">
        <f>+'[1]Customise'!U19&amp;'[1]Customise'!H17-1</f>
        <v>30 Sep 2004</v>
      </c>
      <c r="I12" s="81"/>
      <c r="J12" s="6" t="str">
        <f>+F12</f>
        <v>30 Sep 2005</v>
      </c>
      <c r="K12" s="6"/>
      <c r="L12" s="6" t="str">
        <f>+H12</f>
        <v>30 Sep 2004</v>
      </c>
    </row>
    <row r="13" spans="6:12" ht="12.75">
      <c r="F13" s="5" t="s">
        <v>10</v>
      </c>
      <c r="G13" s="5"/>
      <c r="H13" s="34" t="s">
        <v>10</v>
      </c>
      <c r="I13" s="5"/>
      <c r="J13" s="5" t="s">
        <v>10</v>
      </c>
      <c r="K13" s="5"/>
      <c r="L13" s="6" t="s">
        <v>10</v>
      </c>
    </row>
    <row r="15" spans="1:12" ht="12.75">
      <c r="A15" s="9" t="s">
        <v>11</v>
      </c>
      <c r="B15" s="9" t="s">
        <v>12</v>
      </c>
      <c r="C15" s="4" t="s">
        <v>13</v>
      </c>
      <c r="F15" s="23">
        <v>48408</v>
      </c>
      <c r="G15" s="23"/>
      <c r="H15" s="8">
        <v>46692</v>
      </c>
      <c r="J15" s="55">
        <v>48408</v>
      </c>
      <c r="K15" s="55"/>
      <c r="L15" s="8">
        <v>46692</v>
      </c>
    </row>
    <row r="16" ht="12.75">
      <c r="F16" s="23"/>
    </row>
    <row r="17" spans="2:12" ht="12.75">
      <c r="B17" s="9" t="s">
        <v>14</v>
      </c>
      <c r="C17" s="4" t="s">
        <v>15</v>
      </c>
      <c r="F17" s="23">
        <v>-55696</v>
      </c>
      <c r="G17" s="82"/>
      <c r="H17" s="8">
        <v>-53552</v>
      </c>
      <c r="J17" s="82">
        <v>-55696</v>
      </c>
      <c r="K17" s="82"/>
      <c r="L17" s="8">
        <v>-53552</v>
      </c>
    </row>
    <row r="18" spans="2:11" ht="12.75">
      <c r="B18" s="9"/>
      <c r="F18" s="23"/>
      <c r="G18" s="82"/>
      <c r="J18" s="82"/>
      <c r="K18" s="82"/>
    </row>
    <row r="19" spans="2:12" ht="12.75">
      <c r="B19" s="9" t="s">
        <v>16</v>
      </c>
      <c r="C19" s="4" t="s">
        <v>17</v>
      </c>
      <c r="F19" s="23">
        <v>1276</v>
      </c>
      <c r="G19" s="82"/>
      <c r="H19" s="8">
        <v>846</v>
      </c>
      <c r="J19" s="82">
        <v>1276</v>
      </c>
      <c r="K19" s="82"/>
      <c r="L19" s="8">
        <v>846</v>
      </c>
    </row>
    <row r="20" spans="6:12" ht="12.75">
      <c r="F20" s="37"/>
      <c r="G20" s="4"/>
      <c r="H20" s="37"/>
      <c r="J20" s="37"/>
      <c r="K20" s="4"/>
      <c r="L20" s="37"/>
    </row>
    <row r="21" spans="1:12" ht="12.75">
      <c r="A21" s="9"/>
      <c r="B21" s="7" t="s">
        <v>18</v>
      </c>
      <c r="C21" s="7" t="s">
        <v>19</v>
      </c>
      <c r="F21" s="55">
        <f>SUM(F15:F20)</f>
        <v>-6012</v>
      </c>
      <c r="G21" s="4"/>
      <c r="H21" s="8">
        <f>SUM(H15:H19)</f>
        <v>-6014</v>
      </c>
      <c r="J21" s="55">
        <f>SUM(J15:J19)</f>
        <v>-6012</v>
      </c>
      <c r="K21" s="4"/>
      <c r="L21" s="8">
        <f>SUM(L15:L19)</f>
        <v>-6014</v>
      </c>
    </row>
    <row r="22" spans="7:11" ht="12.75">
      <c r="G22" s="4"/>
      <c r="J22" s="50"/>
      <c r="K22" s="4"/>
    </row>
    <row r="23" spans="2:12" ht="12.75">
      <c r="B23" s="4" t="s">
        <v>20</v>
      </c>
      <c r="C23" s="4" t="s">
        <v>21</v>
      </c>
      <c r="F23" s="8">
        <v>-27078</v>
      </c>
      <c r="G23" s="4"/>
      <c r="H23" s="8">
        <v>-22323</v>
      </c>
      <c r="J23" s="60">
        <v>-27078</v>
      </c>
      <c r="K23" s="4"/>
      <c r="L23" s="8">
        <v>-22323</v>
      </c>
    </row>
    <row r="24" spans="6:12" ht="12.75">
      <c r="F24" s="37"/>
      <c r="G24" s="4"/>
      <c r="H24" s="37"/>
      <c r="J24" s="37"/>
      <c r="K24" s="4"/>
      <c r="L24" s="37"/>
    </row>
    <row r="25" spans="2:11" ht="12.75">
      <c r="B25" s="4" t="s">
        <v>22</v>
      </c>
      <c r="C25" s="7" t="s">
        <v>23</v>
      </c>
      <c r="G25" s="4"/>
      <c r="K25" s="4"/>
    </row>
    <row r="26" spans="3:12" ht="12.75">
      <c r="C26" s="4" t="s">
        <v>24</v>
      </c>
      <c r="F26" s="8">
        <f>SUM(F21:F24)</f>
        <v>-33090</v>
      </c>
      <c r="G26" s="4"/>
      <c r="H26" s="8">
        <f>SUM(H21:H23)</f>
        <v>-28337</v>
      </c>
      <c r="J26" s="8">
        <f>SUM(J21:J23)</f>
        <v>-33090</v>
      </c>
      <c r="K26" s="4"/>
      <c r="L26" s="8">
        <f>SUM(L21:L23)</f>
        <v>-28337</v>
      </c>
    </row>
    <row r="27" spans="7:11" ht="12.75">
      <c r="G27" s="4"/>
      <c r="J27" s="50"/>
      <c r="K27" s="4"/>
    </row>
    <row r="28" spans="2:12" ht="12.75">
      <c r="B28" s="7" t="s">
        <v>25</v>
      </c>
      <c r="C28" s="9" t="s">
        <v>26</v>
      </c>
      <c r="F28" s="8">
        <v>0</v>
      </c>
      <c r="G28" s="4"/>
      <c r="H28" s="8">
        <v>0</v>
      </c>
      <c r="J28" s="60">
        <v>0</v>
      </c>
      <c r="K28" s="4"/>
      <c r="L28" s="8">
        <v>0</v>
      </c>
    </row>
    <row r="29" spans="7:12" ht="12.75">
      <c r="G29" s="4"/>
      <c r="H29" s="37"/>
      <c r="K29" s="4"/>
      <c r="L29" s="37"/>
    </row>
    <row r="30" spans="2:11" ht="12.75">
      <c r="B30" s="9" t="s">
        <v>27</v>
      </c>
      <c r="C30" s="7" t="s">
        <v>28</v>
      </c>
      <c r="F30" s="26"/>
      <c r="G30" s="4"/>
      <c r="J30" s="26"/>
      <c r="K30" s="4"/>
    </row>
    <row r="31" spans="3:12" ht="12.75">
      <c r="C31" s="9" t="s">
        <v>29</v>
      </c>
      <c r="F31" s="8">
        <f>SUM(F26:F29)</f>
        <v>-33090</v>
      </c>
      <c r="G31" s="4"/>
      <c r="H31" s="8">
        <f>SUM(H26:H28)</f>
        <v>-28337</v>
      </c>
      <c r="J31" s="8">
        <f>SUM(J26:J29)</f>
        <v>-33090</v>
      </c>
      <c r="K31" s="4"/>
      <c r="L31" s="8">
        <f>SUM(L26:L28)</f>
        <v>-28337</v>
      </c>
    </row>
    <row r="32" spans="7:11" ht="12.75">
      <c r="G32" s="4"/>
      <c r="J32" s="50"/>
      <c r="K32" s="4"/>
    </row>
    <row r="33" spans="2:12" ht="12.75">
      <c r="B33" s="7" t="s">
        <v>30</v>
      </c>
      <c r="C33" s="4" t="s">
        <v>31</v>
      </c>
      <c r="F33" s="8">
        <v>-7</v>
      </c>
      <c r="G33" s="4"/>
      <c r="H33" s="8">
        <v>-12</v>
      </c>
      <c r="J33" s="60">
        <v>-7</v>
      </c>
      <c r="K33" s="4"/>
      <c r="L33" s="8">
        <v>-12</v>
      </c>
    </row>
    <row r="34" spans="7:12" ht="12.75">
      <c r="G34" s="4"/>
      <c r="H34" s="37"/>
      <c r="K34" s="4"/>
      <c r="L34" s="37"/>
    </row>
    <row r="35" spans="2:11" ht="12.75">
      <c r="B35" s="7" t="s">
        <v>32</v>
      </c>
      <c r="C35" s="9" t="s">
        <v>30</v>
      </c>
      <c r="D35" s="7" t="s">
        <v>33</v>
      </c>
      <c r="F35" s="26"/>
      <c r="G35" s="4"/>
      <c r="J35" s="26"/>
      <c r="K35" s="4"/>
    </row>
    <row r="36" spans="4:12" ht="12.75">
      <c r="D36" s="9" t="s">
        <v>34</v>
      </c>
      <c r="F36" s="8">
        <f>SUM(F31:F34)</f>
        <v>-33097</v>
      </c>
      <c r="G36" s="4"/>
      <c r="H36" s="8">
        <f>SUM(H31:H34)</f>
        <v>-28349</v>
      </c>
      <c r="J36" s="8">
        <f>SUM(J31:J34)</f>
        <v>-33097</v>
      </c>
      <c r="K36" s="4"/>
      <c r="L36" s="8">
        <f>SUM(L31:L34)</f>
        <v>-28349</v>
      </c>
    </row>
    <row r="37" spans="7:11" ht="12.75">
      <c r="G37" s="4"/>
      <c r="J37" s="50"/>
      <c r="K37" s="4"/>
    </row>
    <row r="38" spans="3:12" ht="12.75">
      <c r="C38" s="9" t="s">
        <v>35</v>
      </c>
      <c r="D38" s="9" t="s">
        <v>36</v>
      </c>
      <c r="F38" s="8">
        <v>199</v>
      </c>
      <c r="G38" s="4"/>
      <c r="H38" s="8">
        <v>1289</v>
      </c>
      <c r="J38" s="60">
        <v>199</v>
      </c>
      <c r="K38" s="4"/>
      <c r="L38" s="8">
        <v>1289</v>
      </c>
    </row>
    <row r="39" spans="7:12" ht="12.75">
      <c r="G39" s="4"/>
      <c r="H39" s="37"/>
      <c r="K39" s="4"/>
      <c r="L39" s="37"/>
    </row>
    <row r="40" spans="2:11" ht="12.75">
      <c r="B40" s="7" t="s">
        <v>37</v>
      </c>
      <c r="C40" s="4" t="s">
        <v>38</v>
      </c>
      <c r="F40" s="26"/>
      <c r="G40" s="4"/>
      <c r="J40" s="26"/>
      <c r="K40" s="4"/>
    </row>
    <row r="41" spans="3:12" ht="12.75">
      <c r="C41" s="4" t="s">
        <v>39</v>
      </c>
      <c r="F41" s="8">
        <f>SUM(F36:F39)</f>
        <v>-32898</v>
      </c>
      <c r="G41" s="4"/>
      <c r="H41" s="8">
        <f>SUM(H36:H38)</f>
        <v>-27060</v>
      </c>
      <c r="J41" s="8">
        <f>SUM(J36:J39)</f>
        <v>-32898</v>
      </c>
      <c r="K41" s="4"/>
      <c r="L41" s="8">
        <f>SUM(L36:L38)</f>
        <v>-27060</v>
      </c>
    </row>
    <row r="42" spans="6:12" ht="13.5" thickBot="1">
      <c r="F42" s="73"/>
      <c r="G42" s="4"/>
      <c r="H42" s="73"/>
      <c r="J42" s="73"/>
      <c r="K42" s="4"/>
      <c r="L42" s="73"/>
    </row>
    <row r="43" spans="7:11" ht="13.5" thickTop="1">
      <c r="G43" s="4"/>
      <c r="K43" s="4"/>
    </row>
    <row r="44" spans="1:8" ht="12.75">
      <c r="A44" s="9">
        <v>2</v>
      </c>
      <c r="B44" s="9" t="s">
        <v>12</v>
      </c>
      <c r="C44" s="9" t="s">
        <v>40</v>
      </c>
      <c r="G44" s="4"/>
      <c r="H44" s="83"/>
    </row>
    <row r="45" ht="12.75">
      <c r="C45" s="4" t="s">
        <v>41</v>
      </c>
    </row>
    <row r="46" ht="12.75">
      <c r="C46" s="4" t="s">
        <v>42</v>
      </c>
    </row>
    <row r="48" spans="3:12" ht="12.75">
      <c r="C48" s="9" t="s">
        <v>30</v>
      </c>
      <c r="D48" s="9" t="s">
        <v>43</v>
      </c>
      <c r="F48" s="83">
        <f aca="true" t="shared" si="0" ref="F48:L48">F41/508381*100</f>
        <v>-6.471130903790661</v>
      </c>
      <c r="G48" s="83"/>
      <c r="H48" s="83">
        <f t="shared" si="0"/>
        <v>-5.322779568866657</v>
      </c>
      <c r="I48" s="83"/>
      <c r="J48" s="83">
        <f t="shared" si="0"/>
        <v>-6.471130903790661</v>
      </c>
      <c r="K48" s="83"/>
      <c r="L48" s="83">
        <f t="shared" si="0"/>
        <v>-5.322779568866657</v>
      </c>
    </row>
    <row r="49" spans="4:6" ht="12.75">
      <c r="D49" s="4" t="s">
        <v>44</v>
      </c>
      <c r="F49" s="83"/>
    </row>
    <row r="51" spans="3:12" ht="12.75">
      <c r="C51" s="9" t="s">
        <v>35</v>
      </c>
      <c r="D51" s="9" t="s">
        <v>45</v>
      </c>
      <c r="F51" s="68" t="s">
        <v>46</v>
      </c>
      <c r="G51" s="68"/>
      <c r="H51" s="68" t="s">
        <v>46</v>
      </c>
      <c r="I51" s="68"/>
      <c r="J51" s="68" t="s">
        <v>46</v>
      </c>
      <c r="K51" s="68"/>
      <c r="L51" s="68" t="s">
        <v>46</v>
      </c>
    </row>
    <row r="52" ht="12.75">
      <c r="H52" s="50"/>
    </row>
    <row r="55" ht="12.75">
      <c r="B55" s="3" t="s">
        <v>47</v>
      </c>
    </row>
    <row r="56" ht="12.75">
      <c r="B56" s="3" t="str">
        <f>IF('[1]Customise'!R15&gt;2,"for the year ended 30 June "&amp;'[1]Customise'!H17-1&amp;")","for the year ended 30 June "&amp;'[1]Customise'!H17&amp;")")</f>
        <v>for the year ended 30 June 2005)</v>
      </c>
    </row>
  </sheetData>
  <mergeCells count="1">
    <mergeCell ref="J9:L9"/>
  </mergeCells>
  <printOptions/>
  <pageMargins left="0.87" right="0.25" top="0.98" bottom="0.8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6:H61"/>
  <sheetViews>
    <sheetView workbookViewId="0" topLeftCell="B48">
      <selection activeCell="B6" sqref="B6:H61"/>
    </sheetView>
  </sheetViews>
  <sheetFormatPr defaultColWidth="9.140625" defaultRowHeight="12.75"/>
  <cols>
    <col min="1" max="1" width="0.42578125" style="10" hidden="1" customWidth="1"/>
    <col min="2" max="2" width="2.7109375" style="10" customWidth="1"/>
    <col min="3" max="3" width="4.140625" style="10" customWidth="1"/>
    <col min="4" max="4" width="3.8515625" style="10" customWidth="1"/>
    <col min="5" max="5" width="41.421875" style="10" customWidth="1"/>
    <col min="6" max="6" width="17.7109375" style="8" customWidth="1"/>
    <col min="7" max="7" width="6.57421875" style="8" customWidth="1"/>
    <col min="8" max="8" width="16.28125" style="8" customWidth="1"/>
    <col min="9" max="16384" width="9.140625" style="10" customWidth="1"/>
  </cols>
  <sheetData>
    <row r="1" ht="0.75" customHeight="1"/>
    <row r="2" ht="3" customHeight="1"/>
    <row r="3" ht="3" customHeight="1"/>
    <row r="4" ht="3" customHeight="1"/>
    <row r="6" ht="12.75">
      <c r="C6" s="11" t="str">
        <f>+'[1]pl'!E5</f>
        <v>OLYMPIA INDUSTRIES BERHAD</v>
      </c>
    </row>
    <row r="7" ht="12.75">
      <c r="C7" s="12" t="str">
        <f>+'[1]pl'!E6</f>
        <v>(Company no. 63026-U)</v>
      </c>
    </row>
    <row r="8" ht="12.75">
      <c r="C8" s="13"/>
    </row>
    <row r="9" ht="12.75">
      <c r="C9" s="14" t="s">
        <v>48</v>
      </c>
    </row>
    <row r="10" ht="12.75">
      <c r="C10" s="14" t="str">
        <f>"As at "&amp;'[1]Customise'!T21</f>
        <v>As at 30 September 2005</v>
      </c>
    </row>
    <row r="12" spans="3:8" ht="12.75">
      <c r="C12" s="15"/>
      <c r="F12" s="5" t="s">
        <v>49</v>
      </c>
      <c r="H12" s="5" t="s">
        <v>50</v>
      </c>
    </row>
    <row r="13" spans="6:8" ht="12.75">
      <c r="F13" s="6" t="s">
        <v>51</v>
      </c>
      <c r="G13" s="6"/>
      <c r="H13" s="5" t="s">
        <v>52</v>
      </c>
    </row>
    <row r="14" spans="6:8" ht="12.75">
      <c r="F14" s="5" t="s">
        <v>53</v>
      </c>
      <c r="G14" s="5"/>
      <c r="H14" s="5" t="s">
        <v>54</v>
      </c>
    </row>
    <row r="15" spans="6:8" ht="12.75">
      <c r="F15" s="6" t="str">
        <f>+'[1]pl'!J18</f>
        <v>30 Sep 2005</v>
      </c>
      <c r="G15" s="5"/>
      <c r="H15" s="6" t="str">
        <f>+'[1]Customise'!X19</f>
        <v>30 Jun 2005 </v>
      </c>
    </row>
    <row r="16" spans="6:8" ht="12.75">
      <c r="F16" s="5" t="s">
        <v>10</v>
      </c>
      <c r="G16" s="5"/>
      <c r="H16" s="5" t="s">
        <v>10</v>
      </c>
    </row>
    <row r="18" spans="3:8" ht="12.75">
      <c r="C18" s="16" t="s">
        <v>55</v>
      </c>
      <c r="D18" s="10" t="s">
        <v>56</v>
      </c>
      <c r="F18" s="8">
        <v>35693</v>
      </c>
      <c r="H18" s="8">
        <v>36015</v>
      </c>
    </row>
    <row r="19" spans="3:8" ht="12.75">
      <c r="C19" s="16" t="s">
        <v>57</v>
      </c>
      <c r="D19" s="10" t="s">
        <v>58</v>
      </c>
      <c r="F19" s="8">
        <v>316488</v>
      </c>
      <c r="H19" s="8">
        <v>316488</v>
      </c>
    </row>
    <row r="20" spans="3:8" ht="12.75">
      <c r="C20" s="16" t="s">
        <v>59</v>
      </c>
      <c r="D20" s="10" t="s">
        <v>60</v>
      </c>
      <c r="F20" s="8">
        <v>125000</v>
      </c>
      <c r="H20" s="8">
        <v>125000</v>
      </c>
    </row>
    <row r="21" spans="3:8" ht="12.75">
      <c r="C21" s="16" t="s">
        <v>61</v>
      </c>
      <c r="D21" s="10" t="s">
        <v>62</v>
      </c>
      <c r="F21" s="8">
        <v>152293</v>
      </c>
      <c r="H21" s="8">
        <v>152296</v>
      </c>
    </row>
    <row r="22" spans="3:8" ht="12.75">
      <c r="C22" s="16" t="s">
        <v>63</v>
      </c>
      <c r="D22" s="10" t="s">
        <v>64</v>
      </c>
      <c r="F22" s="8">
        <v>15006</v>
      </c>
      <c r="H22" s="8">
        <v>14745</v>
      </c>
    </row>
    <row r="23" spans="3:8" ht="12.75">
      <c r="C23" s="16"/>
      <c r="F23" s="10"/>
      <c r="G23" s="10"/>
      <c r="H23" s="10"/>
    </row>
    <row r="24" ht="12.75">
      <c r="E24" s="17"/>
    </row>
    <row r="25" spans="3:4" ht="12.75">
      <c r="C25" s="16" t="s">
        <v>65</v>
      </c>
      <c r="D25" s="13" t="s">
        <v>66</v>
      </c>
    </row>
    <row r="26" spans="5:8" ht="12.75">
      <c r="E26" s="10" t="s">
        <v>67</v>
      </c>
      <c r="F26" s="18">
        <v>17721</v>
      </c>
      <c r="H26" s="18">
        <v>18305</v>
      </c>
    </row>
    <row r="27" spans="5:8" ht="12.75">
      <c r="E27" s="10" t="s">
        <v>68</v>
      </c>
      <c r="F27" s="19">
        <v>2277</v>
      </c>
      <c r="H27" s="19">
        <v>2470</v>
      </c>
    </row>
    <row r="28" spans="5:8" ht="12.75">
      <c r="E28" s="20" t="s">
        <v>69</v>
      </c>
      <c r="F28" s="21">
        <v>373</v>
      </c>
      <c r="H28" s="21">
        <v>311</v>
      </c>
    </row>
    <row r="29" spans="5:8" ht="12.75">
      <c r="E29" s="20" t="s">
        <v>70</v>
      </c>
      <c r="F29" s="21">
        <v>177857</v>
      </c>
      <c r="H29" s="21">
        <v>177919</v>
      </c>
    </row>
    <row r="30" spans="5:8" ht="12.75">
      <c r="E30" s="10" t="s">
        <v>71</v>
      </c>
      <c r="F30" s="19">
        <v>81984</v>
      </c>
      <c r="H30" s="19">
        <v>82939</v>
      </c>
    </row>
    <row r="31" spans="5:8" ht="12.75">
      <c r="E31" s="10" t="s">
        <v>72</v>
      </c>
      <c r="F31" s="19">
        <v>33103</v>
      </c>
      <c r="H31" s="19">
        <v>36119</v>
      </c>
    </row>
    <row r="32" spans="5:8" ht="13.5" customHeight="1">
      <c r="E32" s="10" t="s">
        <v>73</v>
      </c>
      <c r="F32" s="22">
        <v>12579</v>
      </c>
      <c r="H32" s="22">
        <v>9576</v>
      </c>
    </row>
    <row r="33" spans="6:8" ht="12.75">
      <c r="F33" s="22">
        <f>SUM(F26:F32)</f>
        <v>325894</v>
      </c>
      <c r="H33" s="22">
        <f>SUM(H26:H32)</f>
        <v>327639</v>
      </c>
    </row>
    <row r="34" spans="3:4" ht="12.75">
      <c r="C34" s="16" t="s">
        <v>74</v>
      </c>
      <c r="D34" s="13" t="s">
        <v>75</v>
      </c>
    </row>
    <row r="35" spans="5:8" ht="12.75">
      <c r="E35" s="10" t="s">
        <v>76</v>
      </c>
      <c r="F35" s="18">
        <v>-223</v>
      </c>
      <c r="H35" s="18">
        <v>-223</v>
      </c>
    </row>
    <row r="36" spans="5:8" ht="12.75">
      <c r="E36" s="20" t="s">
        <v>77</v>
      </c>
      <c r="F36" s="19">
        <v>0</v>
      </c>
      <c r="H36" s="19">
        <v>-6</v>
      </c>
    </row>
    <row r="37" spans="5:8" ht="12.75">
      <c r="E37" s="10" t="s">
        <v>78</v>
      </c>
      <c r="F37" s="19">
        <f>-964730+1</f>
        <v>-964729</v>
      </c>
      <c r="H37" s="19">
        <v>-937875</v>
      </c>
    </row>
    <row r="38" spans="5:8" ht="12.75">
      <c r="E38" s="10" t="s">
        <v>79</v>
      </c>
      <c r="F38" s="19">
        <v>-793342</v>
      </c>
      <c r="H38" s="19">
        <v>-788871</v>
      </c>
    </row>
    <row r="39" spans="5:8" ht="12.75">
      <c r="E39" s="10" t="s">
        <v>80</v>
      </c>
      <c r="F39" s="22">
        <v>-36300</v>
      </c>
      <c r="H39" s="22">
        <v>-36376</v>
      </c>
    </row>
    <row r="40" spans="6:8" ht="12.75">
      <c r="F40" s="22">
        <f>SUM(F35:F39)</f>
        <v>-1794594</v>
      </c>
      <c r="H40" s="22">
        <f>SUM(H35:H39)</f>
        <v>-1763351</v>
      </c>
    </row>
    <row r="41" spans="6:8" ht="12.75">
      <c r="F41" s="23"/>
      <c r="H41" s="23"/>
    </row>
    <row r="42" spans="3:8" ht="12.75">
      <c r="C42" s="16" t="s">
        <v>81</v>
      </c>
      <c r="D42" s="24" t="s">
        <v>82</v>
      </c>
      <c r="F42" s="23">
        <f>+F40+F33</f>
        <v>-1468700</v>
      </c>
      <c r="H42" s="23">
        <f>+H40+H33</f>
        <v>-1435712</v>
      </c>
    </row>
    <row r="43" spans="6:8" ht="13.5" thickBot="1">
      <c r="F43" s="25">
        <f>+F42+SUM(F18:F22)</f>
        <v>-824220</v>
      </c>
      <c r="H43" s="25">
        <f>+H42+SUM(H18:H22)</f>
        <v>-791168</v>
      </c>
    </row>
    <row r="44" ht="13.5" thickTop="1">
      <c r="E44" s="17"/>
    </row>
    <row r="46" spans="3:4" ht="12.75">
      <c r="C46" s="16"/>
      <c r="D46" s="13" t="s">
        <v>83</v>
      </c>
    </row>
    <row r="47" spans="3:8" ht="12.75">
      <c r="C47" s="16" t="s">
        <v>84</v>
      </c>
      <c r="D47" s="10" t="s">
        <v>85</v>
      </c>
      <c r="F47" s="8">
        <v>508381</v>
      </c>
      <c r="H47" s="8">
        <v>508381</v>
      </c>
    </row>
    <row r="48" spans="3:8" ht="12.75">
      <c r="C48" s="16" t="s">
        <v>86</v>
      </c>
      <c r="D48" s="10" t="s">
        <v>87</v>
      </c>
      <c r="F48" s="8">
        <v>-1418046</v>
      </c>
      <c r="H48" s="8">
        <f>196042-233884-1347293</f>
        <v>-1385135</v>
      </c>
    </row>
    <row r="49" spans="6:8" ht="12.75">
      <c r="F49" s="26">
        <f>SUM(F47:F48)</f>
        <v>-909665</v>
      </c>
      <c r="H49" s="26">
        <f>SUM(H47:H48)</f>
        <v>-876754</v>
      </c>
    </row>
    <row r="50" spans="3:8" ht="12.75">
      <c r="C50" s="16" t="s">
        <v>88</v>
      </c>
      <c r="D50" s="10" t="s">
        <v>89</v>
      </c>
      <c r="F50" s="8">
        <v>10706</v>
      </c>
      <c r="H50" s="8">
        <v>10906</v>
      </c>
    </row>
    <row r="51" spans="3:8" ht="12.75">
      <c r="C51" s="16" t="s">
        <v>90</v>
      </c>
      <c r="D51" s="10" t="s">
        <v>91</v>
      </c>
      <c r="F51" s="8">
        <v>61762</v>
      </c>
      <c r="H51" s="8">
        <v>61702</v>
      </c>
    </row>
    <row r="52" spans="3:8" ht="12.75">
      <c r="C52" s="16" t="s">
        <v>92</v>
      </c>
      <c r="D52" s="20" t="s">
        <v>93</v>
      </c>
      <c r="F52" s="8">
        <v>12977</v>
      </c>
      <c r="H52" s="8">
        <v>12978</v>
      </c>
    </row>
    <row r="53" spans="6:8" ht="13.5" thickBot="1">
      <c r="F53" s="25">
        <f>SUM(F49:F52)</f>
        <v>-824220</v>
      </c>
      <c r="H53" s="25">
        <f>SUM(H49:H52)</f>
        <v>-791168</v>
      </c>
    </row>
    <row r="54" ht="13.5" thickTop="1">
      <c r="F54" s="27"/>
    </row>
    <row r="55" spans="3:8" ht="12.75">
      <c r="C55" s="16" t="s">
        <v>94</v>
      </c>
      <c r="D55" s="10" t="s">
        <v>95</v>
      </c>
      <c r="F55" s="28">
        <f>ROUND(F57/F47,2)</f>
        <v>-1.82</v>
      </c>
      <c r="G55" s="29"/>
      <c r="H55" s="28">
        <f>ROUND(H57/H47,2)</f>
        <v>-1.75</v>
      </c>
    </row>
    <row r="56" ht="13.5" customHeight="1"/>
    <row r="57" spans="4:8" ht="12.75">
      <c r="D57" s="16" t="s">
        <v>96</v>
      </c>
      <c r="F57" s="8">
        <f>F49-F22</f>
        <v>-924671</v>
      </c>
      <c r="H57" s="8">
        <f>H49-H22</f>
        <v>-891499</v>
      </c>
    </row>
    <row r="60" ht="12.75">
      <c r="D60" s="13" t="s">
        <v>97</v>
      </c>
    </row>
    <row r="61" ht="12.75">
      <c r="D61" s="13" t="str">
        <f>+'[1]pl'!F62</f>
        <v>for the year ended 30 June 2005)</v>
      </c>
    </row>
    <row r="92" ht="3" customHeight="1"/>
    <row r="93" ht="3" customHeight="1"/>
  </sheetData>
  <printOptions/>
  <pageMargins left="0.75" right="0.3" top="0.91" bottom="0.76" header="0.5" footer="0.31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E8" sqref="E8"/>
    </sheetView>
  </sheetViews>
  <sheetFormatPr defaultColWidth="9.140625" defaultRowHeight="12.75"/>
  <cols>
    <col min="1" max="1" width="3.7109375" style="42" customWidth="1"/>
    <col min="2" max="2" width="21.421875" style="42" customWidth="1"/>
    <col min="3" max="5" width="12.8515625" style="42" customWidth="1"/>
    <col min="6" max="6" width="13.7109375" style="42" customWidth="1"/>
    <col min="7" max="7" width="12.8515625" style="42" customWidth="1"/>
    <col min="8" max="16384" width="9.140625" style="42" customWidth="1"/>
  </cols>
  <sheetData>
    <row r="1" ht="12.75">
      <c r="A1" s="40" t="str">
        <f>+'[1]Cashflow'!E5</f>
        <v>OLYMPIA INDUSTRIES BERHAD</v>
      </c>
    </row>
    <row r="2" ht="12.75">
      <c r="A2" s="85" t="str">
        <f>+'[1]Cashflow'!E6</f>
        <v>(Company no. 63026-U)</v>
      </c>
    </row>
    <row r="3" ht="12.75">
      <c r="A3" s="41"/>
    </row>
    <row r="4" ht="12.75">
      <c r="A4" s="85" t="s">
        <v>138</v>
      </c>
    </row>
    <row r="5" ht="12.75">
      <c r="A5" s="86" t="str">
        <f>+'[1]Cashflow'!E9</f>
        <v>For the period ended 30 September 2005</v>
      </c>
    </row>
    <row r="6" ht="12.75">
      <c r="A6" s="42" t="s">
        <v>3</v>
      </c>
    </row>
    <row r="8" ht="12.75">
      <c r="A8" s="41"/>
    </row>
    <row r="9" spans="3:7" ht="12.75">
      <c r="C9" s="43" t="s">
        <v>139</v>
      </c>
      <c r="D9" s="43"/>
      <c r="E9" s="43" t="s">
        <v>140</v>
      </c>
      <c r="F9" s="43" t="s">
        <v>141</v>
      </c>
      <c r="G9" s="43"/>
    </row>
    <row r="10" spans="3:7" ht="12.75">
      <c r="C10" s="43" t="s">
        <v>142</v>
      </c>
      <c r="D10" s="43" t="s">
        <v>143</v>
      </c>
      <c r="E10" s="43" t="s">
        <v>144</v>
      </c>
      <c r="F10" s="43" t="s">
        <v>145</v>
      </c>
      <c r="G10" s="43" t="s">
        <v>146</v>
      </c>
    </row>
    <row r="11" spans="3:7" s="47" customFormat="1" ht="12.75">
      <c r="C11" s="45" t="s">
        <v>10</v>
      </c>
      <c r="D11" s="45" t="s">
        <v>10</v>
      </c>
      <c r="E11" s="45" t="s">
        <v>10</v>
      </c>
      <c r="F11" s="45" t="s">
        <v>10</v>
      </c>
      <c r="G11" s="45" t="s">
        <v>10</v>
      </c>
    </row>
    <row r="12" s="47" customFormat="1" ht="6" customHeight="1"/>
    <row r="13" spans="1:7" s="47" customFormat="1" ht="12.75">
      <c r="A13" s="47" t="s">
        <v>147</v>
      </c>
      <c r="C13" s="8">
        <v>508381</v>
      </c>
      <c r="D13" s="8">
        <f>+G25</f>
        <v>196042</v>
      </c>
      <c r="E13" s="8">
        <v>-233884</v>
      </c>
      <c r="F13" s="8">
        <v>-1347293</v>
      </c>
      <c r="G13" s="8">
        <f>SUM(C13:F13)</f>
        <v>-876754</v>
      </c>
    </row>
    <row r="14" spans="3:7" s="47" customFormat="1" ht="6" customHeight="1">
      <c r="C14" s="8"/>
      <c r="D14" s="8"/>
      <c r="E14" s="8"/>
      <c r="F14" s="8"/>
      <c r="G14" s="8"/>
    </row>
    <row r="15" spans="1:7" s="47" customFormat="1" ht="12.75">
      <c r="A15" s="47" t="s">
        <v>148</v>
      </c>
      <c r="C15" s="8"/>
      <c r="D15" s="8"/>
      <c r="E15" s="8"/>
      <c r="F15" s="8"/>
      <c r="G15" s="8"/>
    </row>
    <row r="16" spans="1:8" s="47" customFormat="1" ht="12.75">
      <c r="A16" s="47" t="s">
        <v>149</v>
      </c>
      <c r="C16" s="8">
        <v>0</v>
      </c>
      <c r="D16" s="8">
        <f>G28</f>
        <v>-13.20999999999998</v>
      </c>
      <c r="E16" s="8">
        <v>0</v>
      </c>
      <c r="F16" s="8">
        <f>PL!J41</f>
        <v>-32898</v>
      </c>
      <c r="G16" s="8">
        <f>SUM(C16:F16)</f>
        <v>-32911.21</v>
      </c>
      <c r="H16" s="87"/>
    </row>
    <row r="17" spans="3:7" s="47" customFormat="1" ht="6" customHeight="1">
      <c r="C17" s="8"/>
      <c r="D17" s="8"/>
      <c r="E17" s="8"/>
      <c r="F17" s="8"/>
      <c r="G17" s="8"/>
    </row>
    <row r="18" spans="1:7" s="47" customFormat="1" ht="13.5" thickBot="1">
      <c r="A18" s="47" t="str">
        <f>"At "&amp;'[1]Customise'!T21</f>
        <v>At 30 September 2005</v>
      </c>
      <c r="C18" s="39">
        <f>-'[1]Consol BS'!R158</f>
        <v>508381.191</v>
      </c>
      <c r="D18" s="39">
        <f>SUM(D13:D17)</f>
        <v>196028.79</v>
      </c>
      <c r="E18" s="39">
        <f>-'[1]Consol BS'!R164</f>
        <v>-233884.21</v>
      </c>
      <c r="F18" s="39">
        <f>SUM(F13:F17)</f>
        <v>-1380191</v>
      </c>
      <c r="G18" s="39">
        <f>SUM(G13:G17)</f>
        <v>-909665.21</v>
      </c>
    </row>
    <row r="19" spans="3:7" s="47" customFormat="1" ht="12.75">
      <c r="C19" s="8"/>
      <c r="D19" s="8"/>
      <c r="E19" s="8"/>
      <c r="F19" s="8"/>
      <c r="G19" s="8"/>
    </row>
    <row r="20" spans="3:7" s="47" customFormat="1" ht="5.25" customHeight="1">
      <c r="C20" s="8"/>
      <c r="D20" s="8"/>
      <c r="E20" s="8"/>
      <c r="F20" s="8"/>
      <c r="G20" s="8"/>
    </row>
    <row r="21" spans="1:7" s="47" customFormat="1" ht="12.75">
      <c r="A21" s="48" t="s">
        <v>150</v>
      </c>
      <c r="C21" s="44" t="s">
        <v>151</v>
      </c>
      <c r="D21" s="45" t="s">
        <v>139</v>
      </c>
      <c r="E21" s="45" t="s">
        <v>152</v>
      </c>
      <c r="F21" s="45"/>
      <c r="G21" s="45"/>
    </row>
    <row r="22" spans="3:7" s="47" customFormat="1" ht="12.75">
      <c r="C22" s="44" t="s">
        <v>153</v>
      </c>
      <c r="D22" s="45" t="s">
        <v>154</v>
      </c>
      <c r="E22" s="45" t="s">
        <v>155</v>
      </c>
      <c r="F22" s="45" t="s">
        <v>156</v>
      </c>
      <c r="G22" s="45" t="s">
        <v>146</v>
      </c>
    </row>
    <row r="23" spans="3:7" s="47" customFormat="1" ht="12.75">
      <c r="C23" s="44" t="s">
        <v>10</v>
      </c>
      <c r="D23" s="45" t="s">
        <v>10</v>
      </c>
      <c r="E23" s="45" t="s">
        <v>10</v>
      </c>
      <c r="F23" s="45" t="s">
        <v>10</v>
      </c>
      <c r="G23" s="45" t="s">
        <v>10</v>
      </c>
    </row>
    <row r="24" s="47" customFormat="1" ht="6" customHeight="1">
      <c r="C24" s="46"/>
    </row>
    <row r="25" spans="1:7" s="47" customFormat="1" ht="12.75">
      <c r="A25" s="47" t="str">
        <f>+A13</f>
        <v>At 1 July 2005</v>
      </c>
      <c r="C25" s="23">
        <v>2160</v>
      </c>
      <c r="D25" s="8">
        <v>190535</v>
      </c>
      <c r="E25" s="8">
        <v>392</v>
      </c>
      <c r="F25" s="8">
        <v>2955</v>
      </c>
      <c r="G25" s="8">
        <f>SUM(C25:F25)</f>
        <v>196042</v>
      </c>
    </row>
    <row r="26" spans="3:7" s="47" customFormat="1" ht="6" customHeight="1">
      <c r="C26" s="23"/>
      <c r="D26" s="8"/>
      <c r="E26" s="8"/>
      <c r="F26" s="8"/>
      <c r="G26" s="8"/>
    </row>
    <row r="27" spans="1:7" s="47" customFormat="1" ht="12.75">
      <c r="A27" s="47" t="s">
        <v>148</v>
      </c>
      <c r="C27" s="23"/>
      <c r="D27" s="8"/>
      <c r="E27" s="8"/>
      <c r="F27" s="8"/>
      <c r="G27" s="8"/>
    </row>
    <row r="28" spans="1:7" s="47" customFormat="1" ht="12.75">
      <c r="A28" s="47" t="s">
        <v>149</v>
      </c>
      <c r="C28" s="23">
        <v>0</v>
      </c>
      <c r="D28" s="8">
        <v>0</v>
      </c>
      <c r="E28" s="8">
        <f>+E30-E25</f>
        <v>-13.20999999999998</v>
      </c>
      <c r="F28" s="8">
        <v>0</v>
      </c>
      <c r="G28" s="8">
        <f>SUM(C28:F28)</f>
        <v>-13.20999999999998</v>
      </c>
    </row>
    <row r="29" spans="3:7" s="47" customFormat="1" ht="6" customHeight="1">
      <c r="C29" s="23"/>
      <c r="D29" s="8"/>
      <c r="E29" s="8"/>
      <c r="F29" s="8"/>
      <c r="G29" s="8"/>
    </row>
    <row r="30" spans="1:7" s="47" customFormat="1" ht="13.5" thickBot="1">
      <c r="A30" s="47" t="str">
        <f>+A18</f>
        <v>At 30 September 2005</v>
      </c>
      <c r="C30" s="39">
        <f>SUM(C25:C29)</f>
        <v>2160</v>
      </c>
      <c r="D30" s="39">
        <f>SUM(D25:D29)</f>
        <v>190535</v>
      </c>
      <c r="E30" s="39">
        <f>-'[1]Consol BS'!R162</f>
        <v>378.79</v>
      </c>
      <c r="F30" s="39">
        <f>SUM(F25:F29)</f>
        <v>2955</v>
      </c>
      <c r="G30" s="39">
        <f>SUM(G25:G29)</f>
        <v>196028.79</v>
      </c>
    </row>
    <row r="31" spans="3:7" s="47" customFormat="1" ht="12.75">
      <c r="C31" s="8"/>
      <c r="D31" s="8"/>
      <c r="E31" s="8"/>
      <c r="F31" s="8"/>
      <c r="G31" s="8"/>
    </row>
    <row r="32" spans="3:7" s="47" customFormat="1" ht="12.75">
      <c r="C32" s="8"/>
      <c r="D32" s="8"/>
      <c r="E32" s="8"/>
      <c r="F32" s="8"/>
      <c r="G32" s="8"/>
    </row>
    <row r="33" spans="3:7" s="47" customFormat="1" ht="12.75">
      <c r="C33" s="8"/>
      <c r="D33" s="8"/>
      <c r="E33" s="8"/>
      <c r="F33" s="8"/>
      <c r="G33" s="8"/>
    </row>
    <row r="34" spans="1:7" s="47" customFormat="1" ht="12.75">
      <c r="A34" s="48" t="s">
        <v>157</v>
      </c>
      <c r="C34" s="8"/>
      <c r="D34" s="8"/>
      <c r="E34" s="8"/>
      <c r="F34" s="8"/>
      <c r="G34" s="8"/>
    </row>
    <row r="35" spans="3:7" s="47" customFormat="1" ht="12.75">
      <c r="C35" s="45" t="s">
        <v>139</v>
      </c>
      <c r="D35" s="45"/>
      <c r="E35" s="45" t="s">
        <v>140</v>
      </c>
      <c r="F35" s="45" t="s">
        <v>141</v>
      </c>
      <c r="G35" s="45"/>
    </row>
    <row r="36" spans="3:7" s="47" customFormat="1" ht="12.75">
      <c r="C36" s="45" t="s">
        <v>142</v>
      </c>
      <c r="D36" s="45" t="s">
        <v>143</v>
      </c>
      <c r="E36" s="45" t="s">
        <v>144</v>
      </c>
      <c r="F36" s="45" t="s">
        <v>145</v>
      </c>
      <c r="G36" s="45" t="s">
        <v>146</v>
      </c>
    </row>
    <row r="37" spans="3:7" s="47" customFormat="1" ht="12.75">
      <c r="C37" s="45" t="s">
        <v>10</v>
      </c>
      <c r="D37" s="45" t="s">
        <v>10</v>
      </c>
      <c r="E37" s="45" t="s">
        <v>10</v>
      </c>
      <c r="F37" s="45" t="s">
        <v>10</v>
      </c>
      <c r="G37" s="45" t="s">
        <v>10</v>
      </c>
    </row>
    <row r="38" s="47" customFormat="1" ht="6" customHeight="1"/>
    <row r="39" spans="1:7" s="47" customFormat="1" ht="12.75">
      <c r="A39" s="47" t="s">
        <v>158</v>
      </c>
      <c r="C39" s="8">
        <v>508381</v>
      </c>
      <c r="D39" s="8">
        <f>+G52</f>
        <v>196025</v>
      </c>
      <c r="E39" s="8">
        <v>-233884</v>
      </c>
      <c r="F39" s="8">
        <v>-1211056</v>
      </c>
      <c r="G39" s="8">
        <f>SUM(C39:F39)</f>
        <v>-740534</v>
      </c>
    </row>
    <row r="40" spans="3:7" s="47" customFormat="1" ht="12.75">
      <c r="C40" s="8"/>
      <c r="D40" s="8"/>
      <c r="E40" s="8"/>
      <c r="F40" s="8"/>
      <c r="G40" s="8"/>
    </row>
    <row r="41" spans="1:7" s="47" customFormat="1" ht="14.25" customHeight="1">
      <c r="A41" s="47" t="s">
        <v>159</v>
      </c>
      <c r="C41" s="8"/>
      <c r="D41" s="8"/>
      <c r="E41" s="8"/>
      <c r="F41" s="8"/>
      <c r="G41" s="8"/>
    </row>
    <row r="42" spans="1:7" s="47" customFormat="1" ht="12.75">
      <c r="A42" s="47" t="s">
        <v>148</v>
      </c>
      <c r="C42" s="8"/>
      <c r="D42" s="8"/>
      <c r="E42" s="8"/>
      <c r="F42" s="8"/>
      <c r="G42" s="8"/>
    </row>
    <row r="43" spans="1:7" s="47" customFormat="1" ht="12.75">
      <c r="A43" s="47" t="s">
        <v>149</v>
      </c>
      <c r="C43" s="8">
        <v>0</v>
      </c>
      <c r="D43" s="8">
        <f>G55</f>
        <v>13</v>
      </c>
      <c r="E43" s="8">
        <v>0</v>
      </c>
      <c r="F43" s="8">
        <f>PL!L41</f>
        <v>-27060</v>
      </c>
      <c r="G43" s="8">
        <f>SUM(C43:F43)</f>
        <v>-27047</v>
      </c>
    </row>
    <row r="44" spans="3:7" s="47" customFormat="1" ht="12.75">
      <c r="C44" s="8"/>
      <c r="D44" s="8"/>
      <c r="E44" s="8"/>
      <c r="F44" s="8"/>
      <c r="G44" s="8"/>
    </row>
    <row r="45" spans="1:7" s="47" customFormat="1" ht="13.5" thickBot="1">
      <c r="A45" s="47" t="str">
        <f>"At "&amp;'[1]Customise'!T19&amp;'[1]Customise'!H17-1</f>
        <v>At 30 September 2004</v>
      </c>
      <c r="C45" s="39">
        <f>SUM(C39:C44)</f>
        <v>508381</v>
      </c>
      <c r="D45" s="39">
        <f>SUM(D39:D44)</f>
        <v>196038</v>
      </c>
      <c r="E45" s="39">
        <f>SUM(E39:E44)</f>
        <v>-233884</v>
      </c>
      <c r="F45" s="39">
        <f>SUM(F39:F44)</f>
        <v>-1238116</v>
      </c>
      <c r="G45" s="39">
        <f>SUM(G39:G44)</f>
        <v>-767581</v>
      </c>
    </row>
    <row r="46" spans="3:7" s="47" customFormat="1" ht="12.75">
      <c r="C46" s="8"/>
      <c r="D46" s="8"/>
      <c r="E46" s="8"/>
      <c r="F46" s="8"/>
      <c r="G46" s="8"/>
    </row>
    <row r="47" spans="3:7" s="47" customFormat="1" ht="6" customHeight="1">
      <c r="C47" s="8"/>
      <c r="D47" s="8"/>
      <c r="E47" s="8"/>
      <c r="F47" s="8"/>
      <c r="G47" s="8"/>
    </row>
    <row r="48" spans="1:7" s="47" customFormat="1" ht="12.75">
      <c r="A48" s="48" t="s">
        <v>150</v>
      </c>
      <c r="C48" s="45" t="s">
        <v>160</v>
      </c>
      <c r="D48" s="45" t="s">
        <v>139</v>
      </c>
      <c r="E48" s="45" t="s">
        <v>152</v>
      </c>
      <c r="F48" s="45"/>
      <c r="G48" s="45"/>
    </row>
    <row r="49" spans="3:7" s="47" customFormat="1" ht="12.75">
      <c r="C49" s="45" t="s">
        <v>153</v>
      </c>
      <c r="D49" s="45" t="s">
        <v>154</v>
      </c>
      <c r="E49" s="45" t="s">
        <v>155</v>
      </c>
      <c r="F49" s="45" t="s">
        <v>156</v>
      </c>
      <c r="G49" s="45" t="s">
        <v>146</v>
      </c>
    </row>
    <row r="50" spans="3:7" s="47" customFormat="1" ht="12.75">
      <c r="C50" s="45" t="s">
        <v>10</v>
      </c>
      <c r="D50" s="45" t="s">
        <v>10</v>
      </c>
      <c r="E50" s="45" t="s">
        <v>10</v>
      </c>
      <c r="F50" s="45" t="s">
        <v>10</v>
      </c>
      <c r="G50" s="45" t="s">
        <v>10</v>
      </c>
    </row>
    <row r="51" s="47" customFormat="1" ht="6" customHeight="1">
      <c r="C51" s="46"/>
    </row>
    <row r="52" spans="1:7" s="47" customFormat="1" ht="12.75">
      <c r="A52" s="47" t="s">
        <v>158</v>
      </c>
      <c r="C52" s="23">
        <v>2160</v>
      </c>
      <c r="D52" s="8">
        <v>190535</v>
      </c>
      <c r="E52" s="8">
        <v>375</v>
      </c>
      <c r="F52" s="8">
        <v>2955</v>
      </c>
      <c r="G52" s="8">
        <f>SUM(C52:F52)</f>
        <v>196025</v>
      </c>
    </row>
    <row r="53" spans="3:7" s="47" customFormat="1" ht="6" customHeight="1">
      <c r="C53" s="23"/>
      <c r="D53" s="8"/>
      <c r="E53" s="8"/>
      <c r="F53" s="8"/>
      <c r="G53" s="8"/>
    </row>
    <row r="54" spans="1:7" s="47" customFormat="1" ht="12.75">
      <c r="A54" s="47" t="s">
        <v>148</v>
      </c>
      <c r="C54" s="23"/>
      <c r="D54" s="8"/>
      <c r="E54" s="8"/>
      <c r="F54" s="8"/>
      <c r="G54" s="8"/>
    </row>
    <row r="55" spans="1:7" s="47" customFormat="1" ht="12.75">
      <c r="A55" s="47" t="s">
        <v>149</v>
      </c>
      <c r="C55" s="23">
        <v>0</v>
      </c>
      <c r="D55" s="8">
        <v>0</v>
      </c>
      <c r="E55" s="8">
        <v>13</v>
      </c>
      <c r="F55" s="8">
        <v>0</v>
      </c>
      <c r="G55" s="8">
        <f>SUM(C55:F55)</f>
        <v>13</v>
      </c>
    </row>
    <row r="56" spans="3:7" s="47" customFormat="1" ht="6" customHeight="1">
      <c r="C56" s="23"/>
      <c r="D56" s="8"/>
      <c r="E56" s="8"/>
      <c r="F56" s="8"/>
      <c r="G56" s="8"/>
    </row>
    <row r="57" spans="1:7" s="47" customFormat="1" ht="13.5" thickBot="1">
      <c r="A57" s="47" t="str">
        <f>+A45</f>
        <v>At 30 September 2004</v>
      </c>
      <c r="C57" s="39">
        <f>SUM(C52:C56)</f>
        <v>2160</v>
      </c>
      <c r="D57" s="39">
        <f>SUM(D52:D56)</f>
        <v>190535</v>
      </c>
      <c r="E57" s="39">
        <f>SUM(E52:E56)</f>
        <v>388</v>
      </c>
      <c r="F57" s="39">
        <f>SUM(F52:F56)</f>
        <v>2955</v>
      </c>
      <c r="G57" s="39">
        <f>SUM(G52:G56)</f>
        <v>196038</v>
      </c>
    </row>
    <row r="58" spans="3:7" s="47" customFormat="1" ht="12.75">
      <c r="C58" s="8"/>
      <c r="D58" s="8"/>
      <c r="E58" s="8"/>
      <c r="F58" s="8"/>
      <c r="G58" s="8"/>
    </row>
    <row r="59" spans="1:2" s="47" customFormat="1" ht="12.75">
      <c r="A59" s="47" t="s">
        <v>161</v>
      </c>
      <c r="B59" s="47" t="s">
        <v>162</v>
      </c>
    </row>
    <row r="60" spans="1:2" s="47" customFormat="1" ht="12.75">
      <c r="A60" s="47" t="s">
        <v>163</v>
      </c>
      <c r="B60" s="47" t="s">
        <v>164</v>
      </c>
    </row>
    <row r="61" s="47" customFormat="1" ht="12.75"/>
    <row r="62" s="47" customFormat="1" ht="12.75"/>
    <row r="63" s="47" customFormat="1" ht="12.75"/>
    <row r="64" s="47" customFormat="1" ht="12.75">
      <c r="A64" s="48" t="s">
        <v>165</v>
      </c>
    </row>
    <row r="65" s="47" customFormat="1" ht="12.75">
      <c r="A65" s="48" t="s">
        <v>137</v>
      </c>
    </row>
    <row r="66" s="47" customFormat="1" ht="12.75"/>
    <row r="67" s="47" customFormat="1" ht="12.75"/>
    <row r="68" s="47" customFormat="1" ht="12.75"/>
    <row r="69" s="47" customFormat="1" ht="12.75"/>
    <row r="70" s="47" customFormat="1" ht="12.75"/>
    <row r="71" s="47" customFormat="1" ht="12.75"/>
    <row r="72" s="47" customFormat="1" ht="12.75"/>
    <row r="73" s="47" customFormat="1" ht="12.75"/>
    <row r="74" s="47" customFormat="1" ht="12.75"/>
    <row r="75" s="47" customFormat="1" ht="12.75"/>
    <row r="76" s="47" customFormat="1" ht="12.75"/>
    <row r="77" s="47" customFormat="1" ht="12.75"/>
    <row r="78" s="47" customFormat="1" ht="12.75"/>
    <row r="79" s="47" customFormat="1" ht="12.75"/>
    <row r="80" s="47" customFormat="1" ht="12.75"/>
    <row r="81" s="47" customFormat="1" ht="12.75"/>
    <row r="82" s="47" customFormat="1" ht="12.75"/>
    <row r="83" s="47" customFormat="1" ht="12.75"/>
    <row r="84" s="47" customFormat="1" ht="12.75"/>
    <row r="85" s="47" customFormat="1" ht="12.75"/>
    <row r="86" s="47" customFormat="1" ht="12.75"/>
    <row r="87" s="47" customFormat="1" ht="12.75"/>
    <row r="88" s="47" customFormat="1" ht="12.75"/>
    <row r="89" s="47" customFormat="1" ht="12.75"/>
    <row r="90" s="47" customFormat="1" ht="12.75"/>
    <row r="91" s="47" customFormat="1" ht="12.75"/>
    <row r="92" s="47" customFormat="1" ht="12.75"/>
    <row r="93" s="47" customFormat="1" ht="12.75"/>
    <row r="94" s="47" customFormat="1" ht="12.75"/>
    <row r="95" s="47" customFormat="1" ht="12.75"/>
    <row r="96" s="47" customFormat="1" ht="12.75"/>
    <row r="97" s="47" customFormat="1" ht="12.75"/>
    <row r="98" s="47" customFormat="1" ht="12.75"/>
    <row r="99" s="47" customFormat="1" ht="12.75"/>
    <row r="100" s="47" customFormat="1" ht="12.75"/>
    <row r="101" s="47" customFormat="1" ht="12.75"/>
    <row r="102" s="47" customFormat="1" ht="12.75"/>
    <row r="103" s="47" customFormat="1" ht="12.75"/>
    <row r="104" s="47" customFormat="1" ht="12.75"/>
    <row r="105" s="47" customFormat="1" ht="12.75"/>
    <row r="106" s="47" customFormat="1" ht="12.75"/>
    <row r="107" s="47" customFormat="1" ht="12.75"/>
    <row r="108" s="47" customFormat="1" ht="12.75"/>
    <row r="109" s="47" customFormat="1" ht="12.75"/>
    <row r="110" s="47" customFormat="1" ht="12.75"/>
    <row r="111" s="47" customFormat="1" ht="12.75"/>
    <row r="112" s="47" customFormat="1" ht="12.75"/>
    <row r="113" s="47" customFormat="1" ht="12.75"/>
    <row r="114" s="47" customFormat="1" ht="12.75"/>
    <row r="115" s="47" customFormat="1" ht="12.75"/>
    <row r="116" s="47" customFormat="1" ht="12.75"/>
    <row r="117" s="47" customFormat="1" ht="12.75"/>
    <row r="118" s="47" customFormat="1" ht="12.75"/>
    <row r="119" s="47" customFormat="1" ht="12.75"/>
    <row r="120" s="47" customFormat="1" ht="12.75"/>
    <row r="121" s="47" customFormat="1" ht="12.75"/>
    <row r="122" s="47" customFormat="1" ht="12.75"/>
    <row r="123" s="47" customFormat="1" ht="12.75"/>
    <row r="124" s="47" customFormat="1" ht="12.75"/>
    <row r="125" s="47" customFormat="1" ht="12.75"/>
    <row r="126" s="47" customFormat="1" ht="12.75"/>
    <row r="127" s="47" customFormat="1" ht="12.75"/>
    <row r="128" s="47" customFormat="1" ht="12.75"/>
    <row r="129" s="47" customFormat="1" ht="12.75"/>
    <row r="130" s="47" customFormat="1" ht="12.75"/>
    <row r="131" s="47" customFormat="1" ht="12.75"/>
    <row r="132" s="47" customFormat="1" ht="12.75"/>
    <row r="133" s="47" customFormat="1" ht="12.75"/>
    <row r="134" s="47" customFormat="1" ht="12.75"/>
    <row r="135" s="47" customFormat="1" ht="12.75"/>
    <row r="136" s="47" customFormat="1" ht="12.75"/>
    <row r="137" s="47" customFormat="1" ht="12.75"/>
    <row r="138" s="47" customFormat="1" ht="12.75"/>
    <row r="139" s="47" customFormat="1" ht="12.75"/>
    <row r="140" s="47" customFormat="1" ht="12.75"/>
    <row r="141" s="47" customFormat="1" ht="12.75"/>
    <row r="142" s="47" customFormat="1" ht="12.75"/>
    <row r="143" s="47" customFormat="1" ht="12.75"/>
    <row r="144" s="47" customFormat="1" ht="12.75"/>
    <row r="145" s="47" customFormat="1" ht="12.75"/>
    <row r="146" s="47" customFormat="1" ht="12.75"/>
    <row r="147" s="47" customFormat="1" ht="12.75"/>
    <row r="148" s="47" customFormat="1" ht="12.75"/>
  </sheetData>
  <printOptions/>
  <pageMargins left="1.03" right="0.53" top="0.96" bottom="0.76" header="0.5" footer="0.5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60"/>
  <sheetViews>
    <sheetView workbookViewId="0" topLeftCell="A1">
      <selection activeCell="H17" sqref="H17"/>
    </sheetView>
  </sheetViews>
  <sheetFormatPr defaultColWidth="9.140625" defaultRowHeight="12.75"/>
  <cols>
    <col min="1" max="1" width="3.7109375" style="10" customWidth="1"/>
    <col min="2" max="2" width="15.7109375" style="10" customWidth="1"/>
    <col min="3" max="4" width="9.140625" style="10" customWidth="1"/>
    <col min="5" max="5" width="10.7109375" style="10" customWidth="1"/>
    <col min="6" max="6" width="1.28515625" style="10" customWidth="1"/>
    <col min="7" max="7" width="1.7109375" style="10" customWidth="1"/>
    <col min="8" max="8" width="13.8515625" style="10" customWidth="1"/>
    <col min="9" max="9" width="1.28515625" style="10" customWidth="1"/>
    <col min="10" max="10" width="0.42578125" style="10" customWidth="1"/>
    <col min="11" max="11" width="2.00390625" style="10" customWidth="1"/>
    <col min="12" max="12" width="13.8515625" style="10" customWidth="1"/>
    <col min="13" max="16384" width="9.140625" style="10" customWidth="1"/>
  </cols>
  <sheetData>
    <row r="2" spans="1:11" ht="12.75">
      <c r="A2" s="11" t="str">
        <f>+'[1]bs'!E6</f>
        <v>OLYMPIA INDUSTRIES BERHAD</v>
      </c>
      <c r="I2" s="36"/>
      <c r="J2" s="36"/>
      <c r="K2" s="36"/>
    </row>
    <row r="3" spans="1:11" ht="12.75">
      <c r="A3" s="24" t="str">
        <f>+'[1]bs'!E7</f>
        <v>(Company no. 63026-U)</v>
      </c>
      <c r="I3" s="36"/>
      <c r="J3" s="36"/>
      <c r="K3" s="36"/>
    </row>
    <row r="4" spans="1:11" ht="7.5" customHeight="1">
      <c r="A4" s="13"/>
      <c r="I4" s="36"/>
      <c r="J4" s="36"/>
      <c r="K4" s="36"/>
    </row>
    <row r="5" spans="1:11" ht="12.75">
      <c r="A5" s="24" t="s">
        <v>98</v>
      </c>
      <c r="I5" s="36"/>
      <c r="J5" s="36"/>
      <c r="K5" s="36"/>
    </row>
    <row r="6" spans="1:11" ht="12.75">
      <c r="A6" s="84" t="str">
        <f>"For the period ended "&amp;'[1]Customise'!T21</f>
        <v>For the period ended 30 September 2005</v>
      </c>
      <c r="I6" s="36"/>
      <c r="J6" s="36"/>
      <c r="K6" s="36"/>
    </row>
    <row r="7" spans="1:12" ht="12.75">
      <c r="A7" s="10" t="s">
        <v>3</v>
      </c>
      <c r="G7" s="30"/>
      <c r="H7" s="30"/>
      <c r="I7" s="31"/>
      <c r="J7" s="31"/>
      <c r="K7" s="31"/>
      <c r="L7" s="30"/>
    </row>
    <row r="8" spans="1:12" ht="12.75">
      <c r="A8" s="24"/>
      <c r="F8" s="32"/>
      <c r="H8" s="5" t="s">
        <v>6</v>
      </c>
      <c r="I8" s="33"/>
      <c r="J8" s="33"/>
      <c r="K8" s="33"/>
      <c r="L8" s="5" t="s">
        <v>7</v>
      </c>
    </row>
    <row r="9" spans="1:12" ht="12.75">
      <c r="A9" s="24"/>
      <c r="F9" s="32"/>
      <c r="H9" s="5" t="s">
        <v>9</v>
      </c>
      <c r="I9" s="33"/>
      <c r="J9" s="33"/>
      <c r="K9" s="33"/>
      <c r="L9" s="5" t="s">
        <v>9</v>
      </c>
    </row>
    <row r="10" spans="6:12" ht="12.75">
      <c r="F10" s="35"/>
      <c r="H10" s="6" t="str">
        <f>+'[1]pl'!J18</f>
        <v>30 Sep 2005</v>
      </c>
      <c r="I10" s="34"/>
      <c r="J10" s="34"/>
      <c r="K10" s="34"/>
      <c r="L10" s="6" t="str">
        <f>+'[1]pl'!P18</f>
        <v>30 Sep 2004</v>
      </c>
    </row>
    <row r="11" spans="6:12" ht="12.75">
      <c r="F11" s="32"/>
      <c r="H11" s="5" t="s">
        <v>10</v>
      </c>
      <c r="I11" s="33"/>
      <c r="J11" s="33"/>
      <c r="K11" s="33"/>
      <c r="L11" s="5" t="s">
        <v>10</v>
      </c>
    </row>
    <row r="12" spans="1:11" ht="12.75">
      <c r="A12" s="13" t="s">
        <v>100</v>
      </c>
      <c r="I12" s="36"/>
      <c r="J12" s="36"/>
      <c r="K12" s="36"/>
    </row>
    <row r="13" spans="1:12" ht="12.75">
      <c r="A13" s="10" t="s">
        <v>101</v>
      </c>
      <c r="H13" s="8">
        <f>PL!J31</f>
        <v>-33090</v>
      </c>
      <c r="I13" s="23"/>
      <c r="J13" s="23"/>
      <c r="K13" s="23"/>
      <c r="L13" s="17">
        <f>'[1]pl'!P37</f>
        <v>-28337</v>
      </c>
    </row>
    <row r="14" spans="1:12" ht="12.75">
      <c r="A14" s="10" t="s">
        <v>102</v>
      </c>
      <c r="I14" s="36"/>
      <c r="J14" s="36"/>
      <c r="K14" s="36"/>
      <c r="L14" s="17"/>
    </row>
    <row r="15" spans="2:12" ht="12.75">
      <c r="B15" s="10" t="s">
        <v>103</v>
      </c>
      <c r="H15" s="8">
        <v>0</v>
      </c>
      <c r="I15" s="23"/>
      <c r="J15" s="23"/>
      <c r="K15" s="23"/>
      <c r="L15" s="8">
        <v>0</v>
      </c>
    </row>
    <row r="16" spans="2:12" ht="12.75">
      <c r="B16" s="10" t="s">
        <v>104</v>
      </c>
      <c r="H16" s="8">
        <v>1150</v>
      </c>
      <c r="I16" s="23"/>
      <c r="J16" s="23"/>
      <c r="K16" s="23"/>
      <c r="L16" s="8">
        <v>1131</v>
      </c>
    </row>
    <row r="17" spans="2:12" ht="12.75">
      <c r="B17" s="10" t="s">
        <v>105</v>
      </c>
      <c r="H17" s="8">
        <v>27214</v>
      </c>
      <c r="I17" s="23"/>
      <c r="J17" s="23"/>
      <c r="K17" s="23"/>
      <c r="L17" s="8">
        <v>22439</v>
      </c>
    </row>
    <row r="18" spans="2:12" ht="12.75">
      <c r="B18" s="10" t="s">
        <v>106</v>
      </c>
      <c r="H18" s="8">
        <v>-136</v>
      </c>
      <c r="I18" s="23"/>
      <c r="J18" s="23"/>
      <c r="K18" s="23"/>
      <c r="L18" s="8">
        <v>-116</v>
      </c>
    </row>
    <row r="19" spans="2:12" ht="12.75">
      <c r="B19" s="10" t="s">
        <v>107</v>
      </c>
      <c r="H19" s="37">
        <v>1841</v>
      </c>
      <c r="I19" s="23"/>
      <c r="J19" s="23"/>
      <c r="K19" s="23"/>
      <c r="L19" s="37">
        <v>2022</v>
      </c>
    </row>
    <row r="20" spans="1:12" ht="12.75">
      <c r="A20" s="10" t="s">
        <v>108</v>
      </c>
      <c r="H20" s="8">
        <f>SUM(H13:H19)</f>
        <v>-3021</v>
      </c>
      <c r="I20" s="23"/>
      <c r="J20" s="23"/>
      <c r="K20" s="23"/>
      <c r="L20" s="8">
        <f>SUM(L13:L19)</f>
        <v>-2861</v>
      </c>
    </row>
    <row r="21" spans="2:12" ht="12.75">
      <c r="B21" s="10" t="s">
        <v>109</v>
      </c>
      <c r="H21" s="8">
        <v>2109</v>
      </c>
      <c r="I21" s="23"/>
      <c r="J21" s="23"/>
      <c r="K21" s="23"/>
      <c r="L21" s="8">
        <v>-329</v>
      </c>
    </row>
    <row r="22" spans="2:12" ht="12.75">
      <c r="B22" s="10" t="s">
        <v>110</v>
      </c>
      <c r="H22" s="8">
        <v>193</v>
      </c>
      <c r="I22" s="23"/>
      <c r="J22" s="23"/>
      <c r="K22" s="23"/>
      <c r="L22" s="8">
        <v>82</v>
      </c>
    </row>
    <row r="23" spans="2:12" ht="12.75">
      <c r="B23" s="10" t="s">
        <v>111</v>
      </c>
      <c r="H23" s="8">
        <v>0</v>
      </c>
      <c r="I23" s="23"/>
      <c r="J23" s="23"/>
      <c r="K23" s="23"/>
      <c r="L23" s="8">
        <v>-1521</v>
      </c>
    </row>
    <row r="24" spans="2:12" ht="12.75">
      <c r="B24" s="10" t="s">
        <v>112</v>
      </c>
      <c r="H24" s="8">
        <v>800</v>
      </c>
      <c r="I24" s="23"/>
      <c r="J24" s="23"/>
      <c r="K24" s="23"/>
      <c r="L24" s="8">
        <v>-2647</v>
      </c>
    </row>
    <row r="25" spans="2:12" ht="12.75">
      <c r="B25" s="10" t="s">
        <v>113</v>
      </c>
      <c r="E25" s="17"/>
      <c r="H25" s="37">
        <f>-715+1</f>
        <v>-714</v>
      </c>
      <c r="I25" s="23"/>
      <c r="J25" s="23"/>
      <c r="K25" s="23"/>
      <c r="L25" s="37">
        <v>2738</v>
      </c>
    </row>
    <row r="26" spans="8:12" ht="12.75">
      <c r="H26" s="8">
        <f>SUM(H20:H25)</f>
        <v>-633</v>
      </c>
      <c r="I26" s="23"/>
      <c r="J26" s="23"/>
      <c r="K26" s="23"/>
      <c r="L26" s="8">
        <f>SUM(L20:L25)</f>
        <v>-4538</v>
      </c>
    </row>
    <row r="27" spans="2:12" ht="12.75">
      <c r="B27" s="10" t="s">
        <v>114</v>
      </c>
      <c r="H27" s="8">
        <v>-85</v>
      </c>
      <c r="I27" s="23"/>
      <c r="J27" s="23"/>
      <c r="K27" s="23"/>
      <c r="L27" s="8">
        <v>-44</v>
      </c>
    </row>
    <row r="28" spans="1:12" ht="12.75">
      <c r="A28" s="10" t="s">
        <v>115</v>
      </c>
      <c r="H28" s="38">
        <f>SUM(H26:H27)</f>
        <v>-718</v>
      </c>
      <c r="I28" s="23"/>
      <c r="J28" s="23"/>
      <c r="K28" s="23"/>
      <c r="L28" s="38">
        <f>SUM(L26:L27)</f>
        <v>-4582</v>
      </c>
    </row>
    <row r="29" spans="8:12" ht="12.75">
      <c r="H29" s="8"/>
      <c r="I29" s="23"/>
      <c r="J29" s="23"/>
      <c r="K29" s="23"/>
      <c r="L29" s="8"/>
    </row>
    <row r="30" spans="1:12" ht="12.75">
      <c r="A30" s="13" t="s">
        <v>116</v>
      </c>
      <c r="H30" s="8"/>
      <c r="I30" s="23"/>
      <c r="J30" s="23"/>
      <c r="K30" s="23"/>
      <c r="L30" s="8"/>
    </row>
    <row r="31" spans="2:12" ht="12.75">
      <c r="B31" s="10" t="s">
        <v>117</v>
      </c>
      <c r="H31" s="8">
        <v>-38</v>
      </c>
      <c r="I31" s="23"/>
      <c r="J31" s="23"/>
      <c r="K31" s="23"/>
      <c r="L31" s="8">
        <v>-168</v>
      </c>
    </row>
    <row r="32" spans="2:12" ht="12.75">
      <c r="B32" s="10" t="s">
        <v>118</v>
      </c>
      <c r="H32" s="8"/>
      <c r="I32" s="23"/>
      <c r="J32" s="23"/>
      <c r="K32" s="23"/>
      <c r="L32" s="8"/>
    </row>
    <row r="33" spans="2:12" ht="12.75">
      <c r="B33" s="10" t="s">
        <v>119</v>
      </c>
      <c r="H33" s="8">
        <v>-833</v>
      </c>
      <c r="I33" s="23"/>
      <c r="J33" s="23"/>
      <c r="K33" s="23"/>
      <c r="L33" s="8">
        <v>-359</v>
      </c>
    </row>
    <row r="34" spans="2:12" ht="12.75">
      <c r="B34" s="10" t="s">
        <v>120</v>
      </c>
      <c r="H34" s="8">
        <v>136</v>
      </c>
      <c r="I34" s="23"/>
      <c r="J34" s="23"/>
      <c r="K34" s="23"/>
      <c r="L34" s="8">
        <v>116</v>
      </c>
    </row>
    <row r="35" spans="2:12" ht="12.75">
      <c r="B35" s="10" t="s">
        <v>121</v>
      </c>
      <c r="H35" s="8">
        <v>0</v>
      </c>
      <c r="I35" s="23">
        <v>1</v>
      </c>
      <c r="J35" s="23"/>
      <c r="K35" s="23"/>
      <c r="L35" s="8">
        <v>0</v>
      </c>
    </row>
    <row r="36" spans="2:12" ht="12.75">
      <c r="B36" s="10" t="s">
        <v>122</v>
      </c>
      <c r="H36" s="8">
        <v>539</v>
      </c>
      <c r="I36" s="23"/>
      <c r="J36" s="23"/>
      <c r="K36" s="23"/>
      <c r="L36" s="8">
        <v>0</v>
      </c>
    </row>
    <row r="37" spans="2:12" ht="12.75">
      <c r="B37" s="10" t="s">
        <v>123</v>
      </c>
      <c r="H37" s="8">
        <v>205</v>
      </c>
      <c r="I37" s="23"/>
      <c r="J37" s="23"/>
      <c r="K37" s="23"/>
      <c r="L37" s="8">
        <v>0</v>
      </c>
    </row>
    <row r="38" spans="2:12" ht="12.75">
      <c r="B38" s="10" t="s">
        <v>124</v>
      </c>
      <c r="H38" s="8">
        <v>0</v>
      </c>
      <c r="I38" s="23"/>
      <c r="J38" s="23"/>
      <c r="K38" s="23"/>
      <c r="L38" s="8">
        <v>316</v>
      </c>
    </row>
    <row r="39" spans="2:12" ht="12.75">
      <c r="B39" s="10" t="s">
        <v>125</v>
      </c>
      <c r="H39" s="38">
        <f>SUM(H31:H38)</f>
        <v>9</v>
      </c>
      <c r="I39" s="23"/>
      <c r="J39" s="23"/>
      <c r="K39" s="23"/>
      <c r="L39" s="38">
        <f>SUM(L31:L38)</f>
        <v>-95</v>
      </c>
    </row>
    <row r="40" spans="8:12" ht="12.75">
      <c r="H40" s="8"/>
      <c r="I40" s="23"/>
      <c r="J40" s="23"/>
      <c r="K40" s="23"/>
      <c r="L40" s="8"/>
    </row>
    <row r="41" spans="1:12" ht="12.75">
      <c r="A41" s="13" t="s">
        <v>126</v>
      </c>
      <c r="H41" s="8"/>
      <c r="I41" s="23"/>
      <c r="J41" s="23"/>
      <c r="K41" s="23"/>
      <c r="L41" s="8"/>
    </row>
    <row r="42" spans="2:12" ht="12.75">
      <c r="B42" s="10" t="s">
        <v>127</v>
      </c>
      <c r="H42" s="8">
        <v>0</v>
      </c>
      <c r="I42" s="23"/>
      <c r="J42" s="23"/>
      <c r="K42" s="23"/>
      <c r="L42" s="8">
        <v>0</v>
      </c>
    </row>
    <row r="43" spans="2:12" ht="12.75">
      <c r="B43" s="10" t="s">
        <v>128</v>
      </c>
      <c r="H43" s="8">
        <v>0</v>
      </c>
      <c r="I43" s="23"/>
      <c r="J43" s="23"/>
      <c r="K43" s="23"/>
      <c r="L43" s="8">
        <v>0</v>
      </c>
    </row>
    <row r="44" spans="2:12" ht="12.75">
      <c r="B44" s="10" t="s">
        <v>129</v>
      </c>
      <c r="H44" s="8">
        <v>0</v>
      </c>
      <c r="I44" s="23"/>
      <c r="J44" s="23"/>
      <c r="K44" s="23"/>
      <c r="L44" s="8">
        <v>-1443</v>
      </c>
    </row>
    <row r="45" spans="2:12" ht="12.75">
      <c r="B45" s="10" t="s">
        <v>130</v>
      </c>
      <c r="H45" s="8">
        <v>0</v>
      </c>
      <c r="I45" s="23"/>
      <c r="J45" s="23"/>
      <c r="K45" s="23"/>
      <c r="L45" s="8">
        <v>-34</v>
      </c>
    </row>
    <row r="46" spans="2:12" ht="12.75">
      <c r="B46" s="10" t="s">
        <v>131</v>
      </c>
      <c r="H46" s="38">
        <f>SUM(H42:H45)</f>
        <v>0</v>
      </c>
      <c r="I46" s="23"/>
      <c r="J46" s="23"/>
      <c r="K46" s="23"/>
      <c r="L46" s="38">
        <f>SUM(L42:L45)</f>
        <v>-1477</v>
      </c>
    </row>
    <row r="47" spans="8:12" ht="12.75">
      <c r="H47" s="8"/>
      <c r="I47" s="23"/>
      <c r="J47" s="23"/>
      <c r="K47" s="23"/>
      <c r="L47" s="8"/>
    </row>
    <row r="48" spans="1:12" ht="12.75">
      <c r="A48" s="13" t="s">
        <v>132</v>
      </c>
      <c r="H48" s="8">
        <f>H28+H39+H46</f>
        <v>-709</v>
      </c>
      <c r="I48" s="23"/>
      <c r="J48" s="23"/>
      <c r="K48" s="23"/>
      <c r="L48" s="8">
        <f>L28+L39+L46</f>
        <v>-6154</v>
      </c>
    </row>
    <row r="49" spans="1:12" ht="12.75">
      <c r="A49" s="13" t="s">
        <v>133</v>
      </c>
      <c r="H49" s="8">
        <v>-30228</v>
      </c>
      <c r="I49" s="23"/>
      <c r="J49" s="23"/>
      <c r="K49" s="23"/>
      <c r="L49" s="8">
        <v>-31416</v>
      </c>
    </row>
    <row r="50" spans="1:12" ht="12.75">
      <c r="A50" s="13" t="s">
        <v>134</v>
      </c>
      <c r="H50" s="8">
        <v>0</v>
      </c>
      <c r="I50" s="23"/>
      <c r="J50" s="23"/>
      <c r="K50" s="23"/>
      <c r="L50" s="8">
        <v>58</v>
      </c>
    </row>
    <row r="51" spans="1:12" ht="13.5" thickBot="1">
      <c r="A51" s="13" t="s">
        <v>135</v>
      </c>
      <c r="H51" s="39">
        <f>SUM(H48:H50)</f>
        <v>-30937</v>
      </c>
      <c r="I51" s="23"/>
      <c r="J51" s="23"/>
      <c r="K51" s="23"/>
      <c r="L51" s="39">
        <f>SUM(L48:L50)</f>
        <v>-37512</v>
      </c>
    </row>
    <row r="52" spans="1:12" ht="12.75">
      <c r="A52" s="13"/>
      <c r="H52" s="23"/>
      <c r="I52" s="23"/>
      <c r="J52" s="23"/>
      <c r="K52" s="23"/>
      <c r="L52" s="23"/>
    </row>
    <row r="53" spans="1:12" ht="12.75">
      <c r="A53" s="13"/>
      <c r="H53" s="23"/>
      <c r="I53" s="23"/>
      <c r="J53" s="23"/>
      <c r="K53" s="23"/>
      <c r="L53" s="23"/>
    </row>
    <row r="54" spans="1:12" ht="12.75">
      <c r="A54" s="13"/>
      <c r="H54" s="23"/>
      <c r="I54" s="23"/>
      <c r="J54" s="23"/>
      <c r="K54" s="23"/>
      <c r="L54" s="23"/>
    </row>
    <row r="55" spans="1:12" ht="12.75">
      <c r="A55" s="13"/>
      <c r="H55" s="23"/>
      <c r="I55" s="23"/>
      <c r="J55" s="23"/>
      <c r="K55" s="23"/>
      <c r="L55" s="23"/>
    </row>
    <row r="56" spans="1:12" ht="12.75">
      <c r="A56" s="13"/>
      <c r="H56" s="23"/>
      <c r="I56" s="23"/>
      <c r="J56" s="23"/>
      <c r="K56" s="23"/>
      <c r="L56" s="23"/>
    </row>
    <row r="58" spans="1:12" ht="12.75">
      <c r="A58" s="13" t="s">
        <v>136</v>
      </c>
      <c r="L58" s="17"/>
    </row>
    <row r="59" spans="1:12" ht="12.75">
      <c r="A59" s="13" t="s">
        <v>137</v>
      </c>
      <c r="L59" s="17"/>
    </row>
    <row r="60" spans="1:12" ht="12.75">
      <c r="A60" s="13"/>
      <c r="L60" s="17"/>
    </row>
  </sheetData>
  <printOptions/>
  <pageMargins left="1.01" right="0.41" top="1" bottom="0.71" header="0.5" footer="0.5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50"/>
  <sheetViews>
    <sheetView tabSelected="1" workbookViewId="0" topLeftCell="A236">
      <selection activeCell="A250" sqref="A250:D250"/>
    </sheetView>
  </sheetViews>
  <sheetFormatPr defaultColWidth="9.140625" defaultRowHeight="12.75"/>
  <cols>
    <col min="1" max="1" width="5.140625" style="10" customWidth="1"/>
    <col min="2" max="2" width="3.7109375" style="10" customWidth="1"/>
    <col min="3" max="3" width="1.8515625" style="10" customWidth="1"/>
    <col min="4" max="4" width="12.28125" style="10" customWidth="1"/>
    <col min="5" max="5" width="4.8515625" style="10" customWidth="1"/>
    <col min="6" max="6" width="2.8515625" style="10" customWidth="1"/>
    <col min="7" max="7" width="0.9921875" style="10" customWidth="1"/>
    <col min="8" max="8" width="5.57421875" style="10" customWidth="1"/>
    <col min="9" max="9" width="0.5625" style="10" customWidth="1"/>
    <col min="10" max="10" width="16.140625" style="10" customWidth="1"/>
    <col min="11" max="11" width="0.71875" style="10" customWidth="1"/>
    <col min="12" max="12" width="11.57421875" style="10" customWidth="1"/>
    <col min="13" max="13" width="0.5625" style="10" customWidth="1"/>
    <col min="14" max="14" width="4.421875" style="10" customWidth="1"/>
    <col min="15" max="15" width="0.2890625" style="10" customWidth="1"/>
    <col min="16" max="16" width="14.28125" style="10" customWidth="1"/>
    <col min="17" max="17" width="0.5625" style="10" customWidth="1"/>
    <col min="18" max="18" width="6.7109375" style="10" customWidth="1"/>
    <col min="19" max="19" width="0.5625" style="10" customWidth="1"/>
    <col min="20" max="20" width="1.7109375" style="10" customWidth="1"/>
    <col min="21" max="21" width="4.8515625" style="10" customWidth="1"/>
    <col min="22" max="22" width="10.8515625" style="10" customWidth="1"/>
    <col min="23" max="16384" width="9.140625" style="10" customWidth="1"/>
  </cols>
  <sheetData>
    <row r="1" ht="12.75">
      <c r="A1" s="11" t="str">
        <f>+'[1]Equity'!B1</f>
        <v>OLYMPIA INDUSTRIES BERHAD</v>
      </c>
    </row>
    <row r="2" ht="12.75">
      <c r="A2" s="88" t="str">
        <f>+'[1]Equity'!B2</f>
        <v>(Company no. 63026-U)</v>
      </c>
    </row>
    <row r="3" ht="12.75">
      <c r="A3" s="89" t="s">
        <v>166</v>
      </c>
    </row>
    <row r="4" ht="12.75">
      <c r="B4" s="89"/>
    </row>
    <row r="5" ht="12.75">
      <c r="B5" s="89"/>
    </row>
    <row r="6" spans="1:2" ht="12.75">
      <c r="A6" s="90" t="s">
        <v>167</v>
      </c>
      <c r="B6" s="89" t="s">
        <v>168</v>
      </c>
    </row>
    <row r="7" spans="1:2" ht="12.75">
      <c r="A7" s="90"/>
      <c r="B7" s="89"/>
    </row>
    <row r="9" spans="1:2" ht="12.75">
      <c r="A9" s="49" t="s">
        <v>169</v>
      </c>
      <c r="B9" s="13" t="s">
        <v>170</v>
      </c>
    </row>
    <row r="10" spans="1:20" ht="12.75">
      <c r="A10" s="70"/>
      <c r="B10" s="58" t="s">
        <v>171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</row>
    <row r="11" spans="1:20" ht="12.75">
      <c r="A11" s="70"/>
      <c r="B11" s="58" t="s">
        <v>172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</row>
    <row r="12" spans="1:20" ht="12.75">
      <c r="A12" s="70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</row>
    <row r="13" spans="1:20" ht="12.75">
      <c r="A13" s="70"/>
      <c r="B13" s="58" t="s">
        <v>173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</row>
    <row r="14" spans="1:20" ht="12.75">
      <c r="A14" s="70"/>
      <c r="B14" s="58" t="s">
        <v>174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</row>
    <row r="15" spans="1:20" ht="12.75">
      <c r="A15" s="70"/>
      <c r="B15" s="58" t="s">
        <v>175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</row>
    <row r="16" spans="1:20" ht="12.75">
      <c r="A16" s="70"/>
      <c r="B16" s="58" t="s">
        <v>176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</row>
    <row r="17" spans="1:20" ht="12.75">
      <c r="A17" s="70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</row>
    <row r="18" spans="1:20" ht="12.75">
      <c r="A18" s="70"/>
      <c r="B18" s="58" t="s">
        <v>177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</row>
    <row r="19" spans="1:20" ht="12.75">
      <c r="A19" s="70"/>
      <c r="B19" s="58" t="s">
        <v>178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</row>
    <row r="20" spans="1:20" ht="12.75">
      <c r="A20" s="70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</row>
    <row r="21" spans="1:20" ht="12.75">
      <c r="A21" s="70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</row>
    <row r="22" spans="1:2" ht="12.75">
      <c r="A22" s="49" t="s">
        <v>179</v>
      </c>
      <c r="B22" s="13" t="s">
        <v>180</v>
      </c>
    </row>
    <row r="23" spans="1:2" ht="12.75">
      <c r="A23" s="71"/>
      <c r="B23" s="20" t="s">
        <v>181</v>
      </c>
    </row>
    <row r="24" spans="1:2" ht="12.75">
      <c r="A24" s="71"/>
      <c r="B24" s="20"/>
    </row>
    <row r="25" ht="12.75">
      <c r="A25" s="70"/>
    </row>
    <row r="26" spans="1:2" ht="12.75">
      <c r="A26" s="49" t="s">
        <v>182</v>
      </c>
      <c r="B26" s="24" t="s">
        <v>183</v>
      </c>
    </row>
    <row r="27" spans="1:2" ht="12.75">
      <c r="A27" s="71"/>
      <c r="B27" s="20" t="s">
        <v>184</v>
      </c>
    </row>
    <row r="28" spans="1:2" ht="12.75">
      <c r="A28" s="71"/>
      <c r="B28" s="20"/>
    </row>
    <row r="29" ht="12.75">
      <c r="A29" s="70"/>
    </row>
    <row r="30" spans="1:2" ht="12.75">
      <c r="A30" s="49" t="s">
        <v>185</v>
      </c>
      <c r="B30" s="13" t="s">
        <v>186</v>
      </c>
    </row>
    <row r="31" spans="1:2" ht="12.75">
      <c r="A31" s="70"/>
      <c r="B31" s="20" t="s">
        <v>187</v>
      </c>
    </row>
    <row r="32" spans="1:2" ht="12.75">
      <c r="A32" s="70"/>
      <c r="B32" s="20" t="s">
        <v>188</v>
      </c>
    </row>
    <row r="33" spans="1:2" ht="12.75">
      <c r="A33" s="70"/>
      <c r="B33" s="20"/>
    </row>
    <row r="34" spans="1:10" ht="12.75">
      <c r="A34" s="70"/>
      <c r="B34" s="20"/>
      <c r="I34" s="91"/>
      <c r="J34" s="91"/>
    </row>
    <row r="35" spans="1:2" ht="12.75">
      <c r="A35" s="49" t="s">
        <v>189</v>
      </c>
      <c r="B35" s="13" t="s">
        <v>190</v>
      </c>
    </row>
    <row r="36" spans="1:2" ht="12.75">
      <c r="A36" s="71"/>
      <c r="B36" s="20" t="s">
        <v>191</v>
      </c>
    </row>
    <row r="37" spans="1:2" ht="12.75">
      <c r="A37" s="71"/>
      <c r="B37" s="20" t="s">
        <v>192</v>
      </c>
    </row>
    <row r="38" spans="1:2" ht="12.75">
      <c r="A38" s="71"/>
      <c r="B38" s="20"/>
    </row>
    <row r="39" ht="12.75">
      <c r="A39" s="70"/>
    </row>
    <row r="40" spans="1:2" ht="12.75">
      <c r="A40" s="49" t="s">
        <v>193</v>
      </c>
      <c r="B40" s="13" t="s">
        <v>194</v>
      </c>
    </row>
    <row r="41" spans="1:2" ht="12.75">
      <c r="A41" s="71"/>
      <c r="B41" s="16" t="s">
        <v>195</v>
      </c>
    </row>
    <row r="42" spans="1:2" ht="12.75">
      <c r="A42" s="71"/>
      <c r="B42" s="16" t="s">
        <v>196</v>
      </c>
    </row>
    <row r="43" spans="1:2" ht="12.75">
      <c r="A43" s="71"/>
      <c r="B43" s="16"/>
    </row>
    <row r="44" ht="12.75">
      <c r="A44" s="70"/>
    </row>
    <row r="45" spans="1:2" ht="12.75">
      <c r="A45" s="49" t="s">
        <v>197</v>
      </c>
      <c r="B45" s="13" t="s">
        <v>198</v>
      </c>
    </row>
    <row r="46" spans="1:2" ht="12.75">
      <c r="A46" s="71"/>
      <c r="B46" s="16" t="s">
        <v>199</v>
      </c>
    </row>
    <row r="47" ht="12.75">
      <c r="A47" s="70"/>
    </row>
    <row r="48" spans="1:2" ht="12.75">
      <c r="A48" s="49" t="s">
        <v>200</v>
      </c>
      <c r="B48" s="11" t="s">
        <v>201</v>
      </c>
    </row>
    <row r="49" spans="1:16" ht="12.75">
      <c r="A49" s="49"/>
      <c r="B49" s="11"/>
      <c r="L49" s="51" t="s">
        <v>202</v>
      </c>
      <c r="P49" s="50" t="s">
        <v>203</v>
      </c>
    </row>
    <row r="50" spans="1:16" ht="12.75">
      <c r="A50" s="49"/>
      <c r="B50" s="11"/>
      <c r="L50" s="51" t="s">
        <v>9</v>
      </c>
      <c r="P50" s="50" t="s">
        <v>9</v>
      </c>
    </row>
    <row r="51" spans="9:16" ht="15">
      <c r="I51" s="50"/>
      <c r="J51" s="50"/>
      <c r="K51" s="92"/>
      <c r="L51" s="93" t="s">
        <v>204</v>
      </c>
      <c r="M51" s="50"/>
      <c r="P51" s="61" t="s">
        <v>205</v>
      </c>
    </row>
    <row r="52" spans="2:16" ht="12.75">
      <c r="B52" s="13" t="s">
        <v>206</v>
      </c>
      <c r="I52" s="50"/>
      <c r="J52" s="50"/>
      <c r="K52" s="92"/>
      <c r="L52" s="51" t="s">
        <v>10</v>
      </c>
      <c r="M52" s="50"/>
      <c r="P52" s="51" t="s">
        <v>10</v>
      </c>
    </row>
    <row r="53" spans="3:16" ht="12.75">
      <c r="C53" s="10" t="s">
        <v>207</v>
      </c>
      <c r="I53" s="50"/>
      <c r="J53" s="50"/>
      <c r="K53" s="92"/>
      <c r="L53" s="8">
        <v>853</v>
      </c>
      <c r="M53" s="50"/>
      <c r="P53" s="17">
        <v>1880</v>
      </c>
    </row>
    <row r="54" spans="3:16" ht="12.75">
      <c r="C54" s="10" t="s">
        <v>208</v>
      </c>
      <c r="I54" s="50"/>
      <c r="J54" s="50"/>
      <c r="K54" s="92"/>
      <c r="L54" s="8">
        <v>2094</v>
      </c>
      <c r="M54" s="50"/>
      <c r="P54" s="17">
        <v>2160</v>
      </c>
    </row>
    <row r="55" spans="3:16" ht="12.75">
      <c r="C55" s="10" t="s">
        <v>209</v>
      </c>
      <c r="I55" s="50"/>
      <c r="J55" s="50"/>
      <c r="K55" s="92"/>
      <c r="L55" s="8">
        <v>307</v>
      </c>
      <c r="M55" s="50"/>
      <c r="P55" s="17">
        <v>424</v>
      </c>
    </row>
    <row r="56" spans="3:16" ht="12.75">
      <c r="C56" s="10" t="s">
        <v>210</v>
      </c>
      <c r="I56" s="50"/>
      <c r="J56" s="50"/>
      <c r="K56" s="92"/>
      <c r="L56" s="8">
        <v>29373</v>
      </c>
      <c r="M56" s="50"/>
      <c r="P56" s="17">
        <v>21651</v>
      </c>
    </row>
    <row r="57" spans="3:16" ht="12.75">
      <c r="C57" s="10" t="s">
        <v>211</v>
      </c>
      <c r="I57" s="50"/>
      <c r="J57" s="50"/>
      <c r="K57" s="92"/>
      <c r="L57" s="37">
        <v>17606</v>
      </c>
      <c r="M57" s="50"/>
      <c r="P57" s="52">
        <v>22363</v>
      </c>
    </row>
    <row r="58" spans="9:16" ht="12.75">
      <c r="I58" s="50"/>
      <c r="J58" s="50"/>
      <c r="K58" s="92"/>
      <c r="L58" s="17">
        <f>SUM(L53:L57)</f>
        <v>50233</v>
      </c>
      <c r="M58" s="50"/>
      <c r="P58" s="17">
        <f>SUM(P53:P57)</f>
        <v>48478</v>
      </c>
    </row>
    <row r="59" spans="3:16" ht="12.75">
      <c r="C59" s="10" t="s">
        <v>212</v>
      </c>
      <c r="I59" s="50"/>
      <c r="J59" s="50"/>
      <c r="K59" s="92"/>
      <c r="L59" s="17">
        <v>-1825</v>
      </c>
      <c r="M59" s="50"/>
      <c r="P59" s="17">
        <v>-1786</v>
      </c>
    </row>
    <row r="60" spans="9:16" ht="13.5" thickBot="1">
      <c r="I60" s="50"/>
      <c r="J60" s="50"/>
      <c r="K60" s="92"/>
      <c r="L60" s="53">
        <f>SUM(L58:L59)</f>
        <v>48408</v>
      </c>
      <c r="M60" s="50"/>
      <c r="P60" s="53">
        <f>SUM(P58:P59)</f>
        <v>46692</v>
      </c>
    </row>
    <row r="61" spans="9:16" ht="13.5" thickTop="1">
      <c r="I61" s="50"/>
      <c r="J61" s="50"/>
      <c r="K61" s="92"/>
      <c r="L61" s="17"/>
      <c r="M61" s="50"/>
      <c r="P61" s="17"/>
    </row>
    <row r="62" spans="2:22" ht="12.75">
      <c r="B62" s="13" t="s">
        <v>213</v>
      </c>
      <c r="I62" s="50"/>
      <c r="J62" s="50"/>
      <c r="K62" s="92"/>
      <c r="M62" s="50"/>
      <c r="P62" s="17"/>
      <c r="V62" s="36"/>
    </row>
    <row r="63" spans="3:22" ht="12.75">
      <c r="C63" s="10" t="s">
        <v>207</v>
      </c>
      <c r="I63" s="50"/>
      <c r="J63" s="50"/>
      <c r="K63" s="92"/>
      <c r="L63" s="23">
        <v>-2584</v>
      </c>
      <c r="M63" s="50"/>
      <c r="P63" s="17">
        <v>-4004</v>
      </c>
      <c r="V63" s="54"/>
    </row>
    <row r="64" spans="3:22" ht="12.75">
      <c r="C64" s="10" t="s">
        <v>208</v>
      </c>
      <c r="I64" s="50"/>
      <c r="J64" s="50"/>
      <c r="K64" s="92"/>
      <c r="L64" s="23">
        <v>-919</v>
      </c>
      <c r="M64" s="50"/>
      <c r="P64" s="17">
        <v>-362</v>
      </c>
      <c r="V64" s="54"/>
    </row>
    <row r="65" spans="3:22" ht="12.75">
      <c r="C65" s="10" t="s">
        <v>209</v>
      </c>
      <c r="I65" s="50"/>
      <c r="J65" s="50"/>
      <c r="K65" s="92"/>
      <c r="L65" s="23">
        <v>-297</v>
      </c>
      <c r="M65" s="50"/>
      <c r="P65" s="17">
        <v>-738</v>
      </c>
      <c r="V65" s="54"/>
    </row>
    <row r="66" spans="3:22" ht="12.75">
      <c r="C66" s="10" t="s">
        <v>210</v>
      </c>
      <c r="I66" s="50"/>
      <c r="J66" s="50"/>
      <c r="K66" s="92"/>
      <c r="L66" s="23">
        <v>464</v>
      </c>
      <c r="M66" s="50"/>
      <c r="P66" s="17">
        <v>-222</v>
      </c>
      <c r="V66" s="54"/>
    </row>
    <row r="67" spans="3:22" ht="12.75">
      <c r="C67" s="10" t="s">
        <v>211</v>
      </c>
      <c r="I67" s="50"/>
      <c r="J67" s="50"/>
      <c r="K67" s="92"/>
      <c r="L67" s="37">
        <v>-2676</v>
      </c>
      <c r="M67" s="50"/>
      <c r="P67" s="52">
        <v>-688</v>
      </c>
      <c r="V67" s="54"/>
    </row>
    <row r="68" spans="9:22" ht="12.75">
      <c r="I68" s="50"/>
      <c r="J68" s="50"/>
      <c r="K68" s="92"/>
      <c r="L68" s="17">
        <f>SUM(L63:L67)</f>
        <v>-6012</v>
      </c>
      <c r="M68" s="50"/>
      <c r="P68" s="17">
        <f>SUM(P63:P67)</f>
        <v>-6014</v>
      </c>
      <c r="V68" s="54"/>
    </row>
    <row r="69" spans="3:22" ht="12.75">
      <c r="C69" s="20" t="s">
        <v>105</v>
      </c>
      <c r="I69" s="50"/>
      <c r="J69" s="50"/>
      <c r="K69" s="92"/>
      <c r="L69" s="17">
        <v>-27214</v>
      </c>
      <c r="M69" s="50"/>
      <c r="P69" s="17">
        <v>-22439</v>
      </c>
      <c r="V69" s="36"/>
    </row>
    <row r="70" spans="3:22" ht="12.75">
      <c r="C70" s="10" t="s">
        <v>106</v>
      </c>
      <c r="I70" s="50"/>
      <c r="J70" s="50"/>
      <c r="K70" s="92"/>
      <c r="L70" s="54">
        <v>136</v>
      </c>
      <c r="M70" s="55"/>
      <c r="N70" s="36"/>
      <c r="O70" s="36"/>
      <c r="P70" s="54">
        <v>116</v>
      </c>
      <c r="V70" s="36"/>
    </row>
    <row r="71" spans="3:22" ht="12.75">
      <c r="C71" s="10" t="s">
        <v>214</v>
      </c>
      <c r="I71" s="50"/>
      <c r="J71" s="50"/>
      <c r="K71" s="92"/>
      <c r="L71" s="52">
        <v>0</v>
      </c>
      <c r="M71" s="50"/>
      <c r="P71" s="52">
        <v>0</v>
      </c>
      <c r="V71" s="36"/>
    </row>
    <row r="72" spans="3:16" ht="12.75">
      <c r="C72" s="10" t="s">
        <v>215</v>
      </c>
      <c r="I72" s="50"/>
      <c r="J72" s="50"/>
      <c r="K72" s="92"/>
      <c r="L72" s="17">
        <f>SUM(L68:L71)</f>
        <v>-33090</v>
      </c>
      <c r="M72" s="50"/>
      <c r="P72" s="17">
        <f>SUM(P68:P71)</f>
        <v>-28337</v>
      </c>
    </row>
    <row r="73" spans="3:16" ht="12.75">
      <c r="C73" s="10" t="s">
        <v>216</v>
      </c>
      <c r="I73" s="50"/>
      <c r="J73" s="50"/>
      <c r="K73" s="92"/>
      <c r="L73" s="17">
        <v>-7</v>
      </c>
      <c r="M73" s="50"/>
      <c r="P73" s="17">
        <v>-12</v>
      </c>
    </row>
    <row r="74" spans="3:16" ht="13.5" thickBot="1">
      <c r="C74" s="10" t="s">
        <v>217</v>
      </c>
      <c r="I74" s="50"/>
      <c r="J74" s="50"/>
      <c r="K74" s="92"/>
      <c r="L74" s="53">
        <f>SUM(L72:L73)</f>
        <v>-33097</v>
      </c>
      <c r="M74" s="50"/>
      <c r="P74" s="53">
        <f>SUM(P72:P73)</f>
        <v>-28349</v>
      </c>
    </row>
    <row r="75" spans="9:16" ht="13.5" thickTop="1">
      <c r="I75" s="50"/>
      <c r="J75" s="50"/>
      <c r="K75" s="92"/>
      <c r="L75" s="17"/>
      <c r="M75" s="50"/>
      <c r="P75" s="17"/>
    </row>
    <row r="76" ht="15" customHeight="1">
      <c r="L76" s="17"/>
    </row>
    <row r="77" spans="1:2" ht="12.75">
      <c r="A77" s="49" t="s">
        <v>218</v>
      </c>
      <c r="B77" s="24" t="s">
        <v>219</v>
      </c>
    </row>
    <row r="78" spans="1:2" ht="12.75">
      <c r="A78" s="49"/>
      <c r="B78" s="20" t="s">
        <v>220</v>
      </c>
    </row>
    <row r="79" spans="1:2" ht="12.75">
      <c r="A79" s="49"/>
      <c r="B79" s="10" t="s">
        <v>221</v>
      </c>
    </row>
    <row r="80" ht="12.75">
      <c r="A80" s="49"/>
    </row>
    <row r="81" ht="12.75">
      <c r="A81" s="49"/>
    </row>
    <row r="82" spans="1:2" ht="12.75">
      <c r="A82" s="49" t="s">
        <v>222</v>
      </c>
      <c r="B82" s="24" t="s">
        <v>223</v>
      </c>
    </row>
    <row r="83" spans="1:2" ht="12.75">
      <c r="A83" s="59"/>
      <c r="B83" s="20" t="s">
        <v>224</v>
      </c>
    </row>
    <row r="84" spans="1:2" ht="12.75">
      <c r="A84" s="59"/>
      <c r="B84" s="20"/>
    </row>
    <row r="85" ht="12.75">
      <c r="A85" s="49"/>
    </row>
    <row r="86" spans="1:2" ht="12.75">
      <c r="A86" s="49" t="s">
        <v>225</v>
      </c>
      <c r="B86" s="24" t="s">
        <v>226</v>
      </c>
    </row>
    <row r="87" spans="1:2" ht="12.75">
      <c r="A87" s="49"/>
      <c r="B87" s="10" t="s">
        <v>227</v>
      </c>
    </row>
    <row r="88" ht="12.75">
      <c r="A88" s="49"/>
    </row>
    <row r="89" ht="12.75">
      <c r="A89" s="49"/>
    </row>
    <row r="90" spans="1:2" ht="12.75">
      <c r="A90" s="49" t="s">
        <v>228</v>
      </c>
      <c r="B90" s="13" t="s">
        <v>229</v>
      </c>
    </row>
    <row r="91" spans="1:2" ht="15" customHeight="1">
      <c r="A91" s="11"/>
      <c r="B91" s="20" t="s">
        <v>230</v>
      </c>
    </row>
    <row r="92" spans="1:2" ht="15" customHeight="1">
      <c r="A92" s="11"/>
      <c r="B92" s="20"/>
    </row>
    <row r="93" spans="1:2" ht="12.75">
      <c r="A93" s="11"/>
      <c r="B93" s="16"/>
    </row>
    <row r="94" spans="1:2" ht="12.75">
      <c r="A94" s="49" t="s">
        <v>231</v>
      </c>
      <c r="B94" s="13" t="s">
        <v>232</v>
      </c>
    </row>
    <row r="95" spans="1:2" ht="12.75">
      <c r="A95" s="11"/>
      <c r="B95" s="20" t="s">
        <v>233</v>
      </c>
    </row>
    <row r="96" spans="1:2" ht="6" customHeight="1">
      <c r="A96" s="11"/>
      <c r="B96" s="16"/>
    </row>
    <row r="97" spans="1:12" ht="12.75">
      <c r="A97" s="11"/>
      <c r="B97" s="16"/>
      <c r="L97" s="50" t="s">
        <v>10</v>
      </c>
    </row>
    <row r="98" spans="1:12" ht="12.75">
      <c r="A98" s="11"/>
      <c r="B98" s="20" t="s">
        <v>234</v>
      </c>
      <c r="L98" s="56"/>
    </row>
    <row r="99" spans="1:12" ht="12.75">
      <c r="A99" s="11"/>
      <c r="B99" s="16"/>
      <c r="C99" s="10" t="s">
        <v>235</v>
      </c>
      <c r="L99" s="29">
        <v>0</v>
      </c>
    </row>
    <row r="100" spans="1:2" ht="12.75">
      <c r="A100" s="11"/>
      <c r="B100" s="20" t="s">
        <v>236</v>
      </c>
    </row>
    <row r="101" spans="1:12" ht="12.75">
      <c r="A101" s="11"/>
      <c r="B101" s="16"/>
      <c r="C101" s="10" t="s">
        <v>56</v>
      </c>
      <c r="L101" s="8">
        <v>2302</v>
      </c>
    </row>
    <row r="102" spans="1:12" ht="12.75">
      <c r="A102" s="11"/>
      <c r="B102" s="16"/>
      <c r="C102" s="10" t="s">
        <v>235</v>
      </c>
      <c r="L102" s="8">
        <v>29</v>
      </c>
    </row>
    <row r="103" spans="1:12" ht="13.5" thickBot="1">
      <c r="A103" s="11"/>
      <c r="B103" s="16"/>
      <c r="L103" s="39">
        <f>SUM(L98:L102)</f>
        <v>2331</v>
      </c>
    </row>
    <row r="104" spans="1:2" ht="12.75">
      <c r="A104" s="11"/>
      <c r="B104" s="16"/>
    </row>
    <row r="105" spans="1:2" ht="12.75">
      <c r="A105" s="32" t="s">
        <v>237</v>
      </c>
      <c r="B105" s="57" t="s">
        <v>238</v>
      </c>
    </row>
    <row r="106" spans="1:2" ht="12.75">
      <c r="A106" s="32"/>
      <c r="B106" s="57"/>
    </row>
    <row r="107" ht="12.75">
      <c r="A107" s="13"/>
    </row>
    <row r="108" spans="1:2" ht="12.75">
      <c r="A108" s="49" t="s">
        <v>239</v>
      </c>
      <c r="B108" s="11" t="s">
        <v>240</v>
      </c>
    </row>
    <row r="109" spans="1:20" ht="12.75">
      <c r="A109" s="49"/>
      <c r="B109" s="20" t="s">
        <v>241</v>
      </c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</row>
    <row r="110" spans="1:20" ht="12.75">
      <c r="A110" s="49"/>
      <c r="B110" s="20" t="s">
        <v>242</v>
      </c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</row>
    <row r="111" spans="1:20" ht="12.75">
      <c r="A111" s="49"/>
      <c r="B111" s="20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</row>
    <row r="112" spans="1:20" ht="12.75">
      <c r="A112" s="49"/>
      <c r="B112" s="20" t="s">
        <v>243</v>
      </c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</row>
    <row r="113" spans="1:20" ht="12.75">
      <c r="A113" s="49"/>
      <c r="B113" s="20" t="s">
        <v>244</v>
      </c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</row>
    <row r="114" spans="1:20" ht="12.75">
      <c r="A114" s="49"/>
      <c r="B114" s="20" t="s">
        <v>245</v>
      </c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</row>
    <row r="115" spans="1:20" ht="12.75">
      <c r="A115" s="49"/>
      <c r="B115" s="20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</row>
    <row r="116" spans="1:20" ht="12.75">
      <c r="A116" s="49"/>
      <c r="B116" s="20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</row>
    <row r="117" spans="1:2" ht="12.75">
      <c r="A117" s="49" t="s">
        <v>246</v>
      </c>
      <c r="B117" s="13" t="s">
        <v>247</v>
      </c>
    </row>
    <row r="118" spans="1:20" ht="12.75">
      <c r="A118" s="59"/>
      <c r="B118" s="58" t="s">
        <v>248</v>
      </c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</row>
    <row r="119" spans="1:20" ht="12.75">
      <c r="A119" s="59"/>
      <c r="B119" s="58" t="s">
        <v>249</v>
      </c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</row>
    <row r="120" spans="1:20" ht="12.75">
      <c r="A120" s="59"/>
      <c r="B120" s="58" t="s">
        <v>250</v>
      </c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</row>
    <row r="121" spans="1:20" ht="12.75">
      <c r="A121" s="59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</row>
    <row r="122" spans="1:20" ht="12.75">
      <c r="A122" s="59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</row>
    <row r="123" spans="1:2" ht="12.75">
      <c r="A123" s="49" t="s">
        <v>251</v>
      </c>
      <c r="B123" s="24" t="s">
        <v>252</v>
      </c>
    </row>
    <row r="124" spans="1:2" ht="12.75">
      <c r="A124" s="59"/>
      <c r="B124" s="20" t="s">
        <v>253</v>
      </c>
    </row>
    <row r="125" spans="1:2" ht="12.75">
      <c r="A125" s="59"/>
      <c r="B125" s="20" t="s">
        <v>254</v>
      </c>
    </row>
    <row r="126" spans="1:2" ht="12.75">
      <c r="A126" s="59"/>
      <c r="B126" s="16"/>
    </row>
    <row r="127" ht="12.75">
      <c r="A127" s="49"/>
    </row>
    <row r="128" spans="1:2" ht="12.75">
      <c r="A128" s="49" t="s">
        <v>255</v>
      </c>
      <c r="B128" s="11" t="s">
        <v>256</v>
      </c>
    </row>
    <row r="129" spans="1:2" ht="12.75">
      <c r="A129" s="49"/>
      <c r="B129" s="20" t="s">
        <v>257</v>
      </c>
    </row>
    <row r="130" spans="1:2" ht="12.75">
      <c r="A130" s="49"/>
      <c r="B130" s="20"/>
    </row>
    <row r="131" spans="1:2" ht="12.75">
      <c r="A131" s="49"/>
      <c r="B131" s="20" t="s">
        <v>99</v>
      </c>
    </row>
    <row r="132" spans="1:2" ht="12.75">
      <c r="A132" s="49" t="s">
        <v>258</v>
      </c>
      <c r="B132" s="11" t="s">
        <v>80</v>
      </c>
    </row>
    <row r="133" spans="1:2" ht="12.75">
      <c r="A133" s="49"/>
      <c r="B133" s="20" t="s">
        <v>259</v>
      </c>
    </row>
    <row r="134" spans="1:16" ht="12.75">
      <c r="A134" s="49"/>
      <c r="B134" s="11"/>
      <c r="J134" s="50"/>
      <c r="L134" s="50" t="s">
        <v>6</v>
      </c>
      <c r="P134" s="50" t="s">
        <v>202</v>
      </c>
    </row>
    <row r="135" spans="1:16" ht="12.75">
      <c r="A135" s="49"/>
      <c r="B135" s="11"/>
      <c r="J135" s="60"/>
      <c r="L135" s="60" t="s">
        <v>8</v>
      </c>
      <c r="P135" s="50" t="s">
        <v>9</v>
      </c>
    </row>
    <row r="136" spans="1:16" ht="15">
      <c r="A136" s="49"/>
      <c r="B136" s="11"/>
      <c r="J136" s="61"/>
      <c r="L136" s="61" t="s">
        <v>204</v>
      </c>
      <c r="P136" s="61" t="s">
        <v>205</v>
      </c>
    </row>
    <row r="137" spans="1:16" ht="12.75">
      <c r="A137" s="49"/>
      <c r="B137" s="11"/>
      <c r="J137" s="50"/>
      <c r="L137" s="50" t="s">
        <v>10</v>
      </c>
      <c r="P137" s="50" t="s">
        <v>10</v>
      </c>
    </row>
    <row r="138" spans="1:3" ht="12.75">
      <c r="A138" s="49"/>
      <c r="B138" s="11"/>
      <c r="C138" s="10" t="s">
        <v>260</v>
      </c>
    </row>
    <row r="139" spans="1:16" ht="12.75">
      <c r="A139" s="49"/>
      <c r="B139" s="11"/>
      <c r="D139" s="10" t="s">
        <v>261</v>
      </c>
      <c r="J139" s="62"/>
      <c r="L139" s="17">
        <v>-7</v>
      </c>
      <c r="P139" s="17">
        <v>-12</v>
      </c>
    </row>
    <row r="140" spans="1:16" ht="12.75">
      <c r="A140" s="49"/>
      <c r="B140" s="11"/>
      <c r="D140" s="10" t="s">
        <v>262</v>
      </c>
      <c r="J140" s="62"/>
      <c r="L140" s="17">
        <v>0</v>
      </c>
      <c r="P140" s="17">
        <v>0</v>
      </c>
    </row>
    <row r="141" spans="1:16" ht="12.75">
      <c r="A141" s="49"/>
      <c r="B141" s="11"/>
      <c r="C141" s="10" t="s">
        <v>263</v>
      </c>
      <c r="L141" s="17">
        <v>0</v>
      </c>
      <c r="M141" s="17"/>
      <c r="N141" s="17"/>
      <c r="O141" s="17"/>
      <c r="P141" s="17">
        <v>0</v>
      </c>
    </row>
    <row r="142" spans="1:16" ht="12.75">
      <c r="A142" s="49"/>
      <c r="B142" s="11"/>
      <c r="C142" s="10" t="s">
        <v>264</v>
      </c>
      <c r="J142" s="62"/>
      <c r="L142" s="17"/>
      <c r="M142" s="17"/>
      <c r="N142" s="17"/>
      <c r="O142" s="17"/>
      <c r="P142" s="17"/>
    </row>
    <row r="143" spans="1:16" ht="12.75">
      <c r="A143" s="49"/>
      <c r="B143" s="11"/>
      <c r="D143" s="10" t="s">
        <v>261</v>
      </c>
      <c r="J143" s="62"/>
      <c r="L143" s="17">
        <v>0</v>
      </c>
      <c r="M143" s="17"/>
      <c r="N143" s="17"/>
      <c r="O143" s="17"/>
      <c r="P143" s="17">
        <v>0</v>
      </c>
    </row>
    <row r="144" spans="1:16" ht="12.75">
      <c r="A144" s="49"/>
      <c r="B144" s="11"/>
      <c r="D144" s="10" t="s">
        <v>262</v>
      </c>
      <c r="J144" s="62"/>
      <c r="L144" s="17">
        <v>0</v>
      </c>
      <c r="M144" s="17"/>
      <c r="N144" s="17"/>
      <c r="O144" s="17"/>
      <c r="P144" s="17">
        <v>0</v>
      </c>
    </row>
    <row r="145" spans="1:16" ht="12.75">
      <c r="A145" s="49"/>
      <c r="B145" s="11"/>
      <c r="C145" s="10" t="s">
        <v>265</v>
      </c>
      <c r="L145" s="17">
        <f>+P145</f>
        <v>0</v>
      </c>
      <c r="M145" s="17"/>
      <c r="N145" s="17"/>
      <c r="O145" s="17"/>
      <c r="P145" s="17">
        <f>ROUND(+'[1]Taxation'!AX27/1000,0)</f>
        <v>0</v>
      </c>
    </row>
    <row r="146" spans="1:16" ht="13.5" thickBot="1">
      <c r="A146" s="49"/>
      <c r="B146" s="20"/>
      <c r="L146" s="63">
        <f>SUM(L139:L145)</f>
        <v>-7</v>
      </c>
      <c r="P146" s="63">
        <f>SUM(P139:P145)</f>
        <v>-12</v>
      </c>
    </row>
    <row r="147" spans="1:16" ht="13.5" thickTop="1">
      <c r="A147" s="49"/>
      <c r="B147" s="20"/>
      <c r="I147" s="64"/>
      <c r="P147" s="64"/>
    </row>
    <row r="148" spans="1:11" ht="12.75">
      <c r="A148" s="49"/>
      <c r="B148" s="20" t="s">
        <v>266</v>
      </c>
      <c r="I148" s="64"/>
      <c r="J148" s="64"/>
      <c r="K148" s="64"/>
    </row>
    <row r="149" spans="1:11" ht="12.75">
      <c r="A149" s="49"/>
      <c r="B149" s="20" t="s">
        <v>267</v>
      </c>
      <c r="I149" s="64"/>
      <c r="J149" s="64"/>
      <c r="K149" s="64"/>
    </row>
    <row r="150" spans="1:11" ht="12.75">
      <c r="A150" s="49"/>
      <c r="B150" s="20" t="s">
        <v>268</v>
      </c>
      <c r="I150" s="64"/>
      <c r="J150" s="64"/>
      <c r="K150" s="64"/>
    </row>
    <row r="151" spans="1:11" ht="12.75">
      <c r="A151" s="49"/>
      <c r="B151" s="20"/>
      <c r="I151" s="64"/>
      <c r="J151" s="64"/>
      <c r="K151" s="64"/>
    </row>
    <row r="152" spans="1:11" ht="12.75">
      <c r="A152" s="49"/>
      <c r="B152" s="20"/>
      <c r="I152" s="64"/>
      <c r="J152" s="64"/>
      <c r="K152" s="64"/>
    </row>
    <row r="153" spans="1:2" ht="12.75">
      <c r="A153" s="49" t="s">
        <v>269</v>
      </c>
      <c r="B153" s="11" t="s">
        <v>270</v>
      </c>
    </row>
    <row r="154" spans="1:2" ht="12.75">
      <c r="A154" s="49"/>
      <c r="B154" s="20" t="s">
        <v>271</v>
      </c>
    </row>
    <row r="155" spans="1:2" ht="12.75">
      <c r="A155" s="49"/>
      <c r="B155" s="20"/>
    </row>
    <row r="156" spans="1:2" ht="12.75">
      <c r="A156" s="49" t="s">
        <v>272</v>
      </c>
      <c r="B156" s="13" t="s">
        <v>273</v>
      </c>
    </row>
    <row r="157" spans="1:2" ht="12.75">
      <c r="A157" s="16"/>
      <c r="B157" s="16" t="s">
        <v>274</v>
      </c>
    </row>
    <row r="158" ht="5.25" customHeight="1"/>
    <row r="159" spans="1:11" ht="12.75">
      <c r="A159" s="16"/>
      <c r="B159" s="16" t="s">
        <v>12</v>
      </c>
      <c r="C159" s="10" t="s">
        <v>275</v>
      </c>
      <c r="K159" s="65"/>
    </row>
    <row r="160" spans="1:16" ht="12.75">
      <c r="A160" s="16"/>
      <c r="B160" s="16"/>
      <c r="L160" s="50" t="s">
        <v>6</v>
      </c>
      <c r="P160" s="50" t="s">
        <v>202</v>
      </c>
    </row>
    <row r="161" spans="1:16" ht="12.75">
      <c r="A161" s="16"/>
      <c r="B161" s="16"/>
      <c r="L161" s="60" t="s">
        <v>8</v>
      </c>
      <c r="P161" s="50" t="s">
        <v>9</v>
      </c>
    </row>
    <row r="162" spans="1:16" ht="15">
      <c r="A162" s="16"/>
      <c r="B162" s="16"/>
      <c r="J162" s="66"/>
      <c r="L162" s="61" t="str">
        <f>+L136</f>
        <v>30 Sep 2005</v>
      </c>
      <c r="P162" s="61" t="s">
        <v>204</v>
      </c>
    </row>
    <row r="163" spans="1:16" ht="12.75">
      <c r="A163" s="16"/>
      <c r="B163" s="16"/>
      <c r="J163" s="51"/>
      <c r="L163" s="51" t="s">
        <v>10</v>
      </c>
      <c r="P163" s="51" t="s">
        <v>10</v>
      </c>
    </row>
    <row r="164" spans="1:16" ht="6" customHeight="1">
      <c r="A164" s="16"/>
      <c r="B164" s="16"/>
      <c r="P164" s="65"/>
    </row>
    <row r="165" spans="1:16" ht="12.75">
      <c r="A165" s="16"/>
      <c r="C165" s="10" t="s">
        <v>276</v>
      </c>
      <c r="J165" s="67"/>
      <c r="L165" s="67">
        <v>0</v>
      </c>
      <c r="P165" s="67">
        <v>0</v>
      </c>
    </row>
    <row r="166" spans="1:16" ht="12.75">
      <c r="A166" s="16"/>
      <c r="C166" s="10" t="s">
        <v>277</v>
      </c>
      <c r="J166" s="67"/>
      <c r="L166" s="67">
        <v>0</v>
      </c>
      <c r="P166" s="67">
        <v>0</v>
      </c>
    </row>
    <row r="167" spans="1:16" ht="12.75">
      <c r="A167" s="16"/>
      <c r="C167" s="16" t="s">
        <v>278</v>
      </c>
      <c r="J167" s="67"/>
      <c r="L167" s="67">
        <v>0</v>
      </c>
      <c r="P167" s="67">
        <v>0</v>
      </c>
    </row>
    <row r="168" ht="15" customHeight="1"/>
    <row r="169" spans="1:16" ht="12.75">
      <c r="A169" s="16"/>
      <c r="B169" s="16" t="s">
        <v>14</v>
      </c>
      <c r="C169" s="16" t="s">
        <v>279</v>
      </c>
      <c r="P169" s="68"/>
    </row>
    <row r="170" ht="6" customHeight="1"/>
    <row r="171" spans="1:16" ht="12.75">
      <c r="A171" s="16"/>
      <c r="C171" s="10" t="s">
        <v>280</v>
      </c>
      <c r="L171" s="50"/>
      <c r="P171" s="50">
        <v>0</v>
      </c>
    </row>
    <row r="172" spans="1:3" ht="12.75">
      <c r="A172" s="16"/>
      <c r="C172" s="10" t="s">
        <v>281</v>
      </c>
    </row>
    <row r="173" spans="1:16" ht="12.75">
      <c r="A173" s="16"/>
      <c r="C173" s="16" t="s">
        <v>282</v>
      </c>
      <c r="L173" s="68"/>
      <c r="P173" s="68">
        <v>0</v>
      </c>
    </row>
    <row r="174" spans="1:16" ht="12.75">
      <c r="A174" s="16"/>
      <c r="C174" s="10" t="s">
        <v>283</v>
      </c>
      <c r="L174" s="68"/>
      <c r="P174" s="68"/>
    </row>
    <row r="175" spans="3:16" ht="12.75">
      <c r="C175" s="16" t="s">
        <v>284</v>
      </c>
      <c r="L175" s="69"/>
      <c r="O175" s="10">
        <v>4542</v>
      </c>
      <c r="P175" s="69">
        <v>0</v>
      </c>
    </row>
    <row r="176" spans="3:16" ht="12.75">
      <c r="C176" s="16"/>
      <c r="P176" s="69"/>
    </row>
    <row r="177" spans="1:2" ht="12.75">
      <c r="A177" s="49" t="s">
        <v>285</v>
      </c>
      <c r="B177" s="13" t="s">
        <v>286</v>
      </c>
    </row>
    <row r="178" spans="1:2" ht="12.75">
      <c r="A178" s="49"/>
      <c r="B178" s="13"/>
    </row>
    <row r="179" spans="1:2" ht="12.75">
      <c r="A179" s="49"/>
      <c r="B179" s="10" t="s">
        <v>321</v>
      </c>
    </row>
    <row r="180" ht="12.75">
      <c r="A180" s="49"/>
    </row>
    <row r="181" spans="1:2" ht="12.75">
      <c r="A181" s="49"/>
      <c r="B181" s="10" t="s">
        <v>328</v>
      </c>
    </row>
    <row r="182" spans="1:2" ht="12.75">
      <c r="A182" s="49"/>
      <c r="B182" s="10" t="s">
        <v>329</v>
      </c>
    </row>
    <row r="183" spans="1:2" ht="12.75">
      <c r="A183" s="49"/>
      <c r="B183" s="10" t="s">
        <v>330</v>
      </c>
    </row>
    <row r="184" spans="1:2" ht="12.75">
      <c r="A184" s="70"/>
      <c r="B184" s="16"/>
    </row>
    <row r="185" spans="1:2" ht="12.75">
      <c r="A185" s="70"/>
      <c r="B185" s="20" t="s">
        <v>322</v>
      </c>
    </row>
    <row r="186" spans="1:2" ht="12.75">
      <c r="A186" s="70"/>
      <c r="B186" s="20" t="s">
        <v>323</v>
      </c>
    </row>
    <row r="187" spans="1:3" ht="12.75">
      <c r="A187" s="70"/>
      <c r="B187" s="13"/>
      <c r="C187" s="20"/>
    </row>
    <row r="188" spans="1:4" ht="12.75">
      <c r="A188" s="70"/>
      <c r="B188" s="13"/>
      <c r="C188" s="16" t="s">
        <v>55</v>
      </c>
      <c r="D188" s="10" t="s">
        <v>324</v>
      </c>
    </row>
    <row r="189" spans="1:4" ht="12.75">
      <c r="A189" s="70"/>
      <c r="B189" s="13"/>
      <c r="C189" s="16"/>
      <c r="D189" s="10" t="s">
        <v>325</v>
      </c>
    </row>
    <row r="190" spans="1:4" ht="12.75">
      <c r="A190" s="70"/>
      <c r="B190" s="13"/>
      <c r="C190" s="16" t="s">
        <v>57</v>
      </c>
      <c r="D190" s="10" t="s">
        <v>287</v>
      </c>
    </row>
    <row r="191" spans="1:4" ht="12.75">
      <c r="A191" s="70"/>
      <c r="B191" s="13"/>
      <c r="C191" s="20"/>
      <c r="D191" s="10" t="s">
        <v>288</v>
      </c>
    </row>
    <row r="192" spans="1:4" ht="12.75">
      <c r="A192" s="70"/>
      <c r="B192" s="13"/>
      <c r="C192" s="16" t="s">
        <v>59</v>
      </c>
      <c r="D192" s="10" t="s">
        <v>326</v>
      </c>
    </row>
    <row r="193" spans="1:4" ht="12.75">
      <c r="A193" s="70"/>
      <c r="B193" s="13"/>
      <c r="C193" s="20"/>
      <c r="D193" s="10" t="s">
        <v>327</v>
      </c>
    </row>
    <row r="194" spans="1:3" ht="12.75">
      <c r="A194" s="70"/>
      <c r="B194" s="13"/>
      <c r="C194" s="51"/>
    </row>
    <row r="195" spans="1:2" ht="12.75">
      <c r="A195" s="49" t="s">
        <v>289</v>
      </c>
      <c r="B195" s="13" t="s">
        <v>290</v>
      </c>
    </row>
    <row r="196" spans="1:2" ht="12.75">
      <c r="A196" s="71"/>
      <c r="B196" s="16" t="s">
        <v>291</v>
      </c>
    </row>
    <row r="197" ht="6.75" customHeight="1"/>
    <row r="198" ht="12.75">
      <c r="L198" s="65" t="s">
        <v>10</v>
      </c>
    </row>
    <row r="199" spans="2:12" ht="12.75">
      <c r="B199" s="16" t="s">
        <v>292</v>
      </c>
      <c r="L199" s="51"/>
    </row>
    <row r="200" ht="6.75" customHeight="1"/>
    <row r="201" spans="1:12" ht="12.75">
      <c r="A201" s="70" t="s">
        <v>161</v>
      </c>
      <c r="B201" s="16" t="s">
        <v>293</v>
      </c>
      <c r="L201" s="68">
        <v>647656</v>
      </c>
    </row>
    <row r="202" spans="2:12" ht="12.75">
      <c r="B202" s="16" t="s">
        <v>294</v>
      </c>
      <c r="L202" s="72">
        <v>145686</v>
      </c>
    </row>
    <row r="203" ht="15" customHeight="1" thickBot="1">
      <c r="L203" s="53">
        <f>SUM(L201:L202)</f>
        <v>793342</v>
      </c>
    </row>
    <row r="204" spans="2:8" ht="13.5" thickTop="1">
      <c r="B204" s="20" t="s">
        <v>295</v>
      </c>
      <c r="F204" s="8"/>
      <c r="G204" s="8"/>
      <c r="H204" s="8"/>
    </row>
    <row r="205" ht="8.25" customHeight="1"/>
    <row r="206" spans="2:12" ht="13.5" thickBot="1">
      <c r="B206" s="20" t="s">
        <v>293</v>
      </c>
      <c r="F206" s="8"/>
      <c r="G206" s="8"/>
      <c r="H206" s="8"/>
      <c r="L206" s="73">
        <v>61762</v>
      </c>
    </row>
    <row r="207" spans="2:8" ht="9.75" customHeight="1" thickTop="1">
      <c r="B207" s="16"/>
      <c r="F207" s="8"/>
      <c r="G207" s="8"/>
      <c r="H207" s="8"/>
    </row>
    <row r="208" spans="1:8" ht="12.75">
      <c r="A208" s="70" t="s">
        <v>161</v>
      </c>
      <c r="B208" s="16" t="s">
        <v>296</v>
      </c>
      <c r="F208" s="8"/>
      <c r="G208" s="8"/>
      <c r="H208" s="8"/>
    </row>
    <row r="209" ht="15" customHeight="1"/>
    <row r="210" spans="1:2" ht="12.75">
      <c r="A210" s="16"/>
      <c r="B210" s="16"/>
    </row>
    <row r="211" spans="1:2" ht="12.75">
      <c r="A211" s="49" t="s">
        <v>297</v>
      </c>
      <c r="B211" s="13" t="s">
        <v>298</v>
      </c>
    </row>
    <row r="212" spans="1:2" ht="12.75">
      <c r="A212" s="71"/>
      <c r="B212" s="16" t="s">
        <v>299</v>
      </c>
    </row>
    <row r="213" spans="1:2" ht="12.75">
      <c r="A213" s="71"/>
      <c r="B213" s="16"/>
    </row>
    <row r="214" spans="1:2" ht="12.75">
      <c r="A214" s="71"/>
      <c r="B214" s="16"/>
    </row>
    <row r="215" spans="1:2" ht="12.75">
      <c r="A215" s="49" t="s">
        <v>300</v>
      </c>
      <c r="B215" s="13" t="s">
        <v>301</v>
      </c>
    </row>
    <row r="216" spans="1:2" ht="12.75">
      <c r="A216" s="71"/>
      <c r="B216" s="16" t="s">
        <v>302</v>
      </c>
    </row>
    <row r="217" spans="1:2" ht="12.75">
      <c r="A217" s="71"/>
      <c r="B217" s="16"/>
    </row>
    <row r="218" spans="1:2" ht="12.75">
      <c r="A218" s="71"/>
      <c r="B218" s="16"/>
    </row>
    <row r="219" spans="1:2" ht="12.75">
      <c r="A219" s="49" t="s">
        <v>303</v>
      </c>
      <c r="B219" s="13" t="s">
        <v>304</v>
      </c>
    </row>
    <row r="220" spans="1:2" ht="12.75">
      <c r="A220" s="71"/>
      <c r="B220" s="16" t="s">
        <v>305</v>
      </c>
    </row>
    <row r="221" spans="1:2" ht="12.75">
      <c r="A221" s="71"/>
      <c r="B221" s="16"/>
    </row>
    <row r="222" spans="1:2" ht="12.75">
      <c r="A222" s="71"/>
      <c r="B222" s="16"/>
    </row>
    <row r="223" spans="1:2" ht="12.75">
      <c r="A223" s="49" t="s">
        <v>306</v>
      </c>
      <c r="B223" s="13" t="s">
        <v>307</v>
      </c>
    </row>
    <row r="224" spans="1:16" ht="12.75">
      <c r="A224" s="70"/>
      <c r="B224" s="13"/>
      <c r="J224" s="50"/>
      <c r="L224" s="50" t="s">
        <v>6</v>
      </c>
      <c r="P224" s="50" t="s">
        <v>202</v>
      </c>
    </row>
    <row r="225" spans="1:16" ht="12.75">
      <c r="A225" s="70"/>
      <c r="B225" s="13"/>
      <c r="J225" s="60"/>
      <c r="L225" s="60" t="s">
        <v>8</v>
      </c>
      <c r="P225" s="50" t="s">
        <v>9</v>
      </c>
    </row>
    <row r="226" spans="1:16" ht="15">
      <c r="A226" s="70"/>
      <c r="B226" s="13"/>
      <c r="J226" s="61"/>
      <c r="L226" s="61" t="str">
        <f>+L162</f>
        <v>30 Sep 2005</v>
      </c>
      <c r="P226" s="61" t="str">
        <f>P162</f>
        <v>30 Sep 2005</v>
      </c>
    </row>
    <row r="227" spans="1:12" ht="12.75">
      <c r="A227" s="70"/>
      <c r="B227" s="13"/>
      <c r="C227" s="74" t="s">
        <v>308</v>
      </c>
      <c r="J227" s="6"/>
      <c r="L227" s="6"/>
    </row>
    <row r="228" spans="1:16" ht="12.75">
      <c r="A228" s="70"/>
      <c r="B228" s="13"/>
      <c r="C228" s="10" t="s">
        <v>309</v>
      </c>
      <c r="J228" s="8"/>
      <c r="L228" s="8">
        <f>PL!F41</f>
        <v>-32898</v>
      </c>
      <c r="P228" s="8">
        <f>PL!J41</f>
        <v>-32898</v>
      </c>
    </row>
    <row r="229" spans="1:2" ht="12.75">
      <c r="A229" s="70"/>
      <c r="B229" s="13"/>
    </row>
    <row r="230" spans="1:3" ht="12.75">
      <c r="A230" s="71"/>
      <c r="B230" s="16"/>
      <c r="C230" s="10" t="s">
        <v>310</v>
      </c>
    </row>
    <row r="231" spans="1:16" ht="12.75">
      <c r="A231" s="71"/>
      <c r="B231" s="20"/>
      <c r="C231" s="10" t="s">
        <v>311</v>
      </c>
      <c r="J231" s="8"/>
      <c r="L231" s="8">
        <v>508381</v>
      </c>
      <c r="P231" s="8">
        <v>508381</v>
      </c>
    </row>
    <row r="232" spans="1:3" ht="12.75">
      <c r="A232" s="16"/>
      <c r="B232" s="16"/>
      <c r="C232" s="10" t="s">
        <v>312</v>
      </c>
    </row>
    <row r="233" spans="1:16" ht="12.75">
      <c r="A233" s="16"/>
      <c r="B233" s="16"/>
      <c r="C233" s="10" t="s">
        <v>313</v>
      </c>
      <c r="J233" s="8"/>
      <c r="L233" s="8">
        <v>0</v>
      </c>
      <c r="P233" s="8">
        <v>0</v>
      </c>
    </row>
    <row r="234" spans="1:2" ht="12.75">
      <c r="A234" s="16"/>
      <c r="B234" s="16"/>
    </row>
    <row r="235" spans="1:16" ht="13.5" thickBot="1">
      <c r="A235" s="16"/>
      <c r="B235" s="16"/>
      <c r="C235" s="10" t="s">
        <v>314</v>
      </c>
      <c r="L235" s="75">
        <f>+ROUND(L228/L231*100,2)</f>
        <v>-6.47</v>
      </c>
      <c r="P235" s="75">
        <f>+ROUND(P228/P231*100,2)</f>
        <v>-6.47</v>
      </c>
    </row>
    <row r="236" spans="1:2" ht="13.5" thickTop="1">
      <c r="A236" s="16"/>
      <c r="B236" s="16"/>
    </row>
    <row r="237" spans="1:16" ht="13.5" thickBot="1">
      <c r="A237" s="16"/>
      <c r="B237" s="16"/>
      <c r="C237" s="74" t="s">
        <v>315</v>
      </c>
      <c r="L237" s="76" t="s">
        <v>46</v>
      </c>
      <c r="P237" s="76" t="s">
        <v>46</v>
      </c>
    </row>
    <row r="238" spans="1:2" ht="13.5" thickTop="1">
      <c r="A238" s="16"/>
      <c r="B238" s="16"/>
    </row>
    <row r="239" spans="1:2" ht="12.75">
      <c r="A239" s="16"/>
      <c r="B239" s="16"/>
    </row>
    <row r="241" ht="12.75">
      <c r="A241" s="62" t="s">
        <v>316</v>
      </c>
    </row>
    <row r="242" ht="12.75">
      <c r="A242" s="77" t="s">
        <v>317</v>
      </c>
    </row>
    <row r="243" ht="12.75">
      <c r="A243" s="62"/>
    </row>
    <row r="244" ht="12.75">
      <c r="A244" s="62"/>
    </row>
    <row r="245" ht="12.75">
      <c r="A245" s="62"/>
    </row>
    <row r="246" ht="12.75">
      <c r="A246" s="78" t="s">
        <v>318</v>
      </c>
    </row>
    <row r="247" ht="12.75">
      <c r="A247" s="79" t="s">
        <v>319</v>
      </c>
    </row>
    <row r="248" ht="12.75">
      <c r="A248" s="62"/>
    </row>
    <row r="249" ht="13.5" customHeight="1">
      <c r="A249" s="78" t="s">
        <v>320</v>
      </c>
    </row>
    <row r="250" spans="1:4" ht="12.75">
      <c r="A250" s="95" t="s">
        <v>331</v>
      </c>
      <c r="B250" s="96"/>
      <c r="C250" s="96"/>
      <c r="D250" s="96"/>
    </row>
    <row r="251" ht="15" customHeight="1"/>
  </sheetData>
  <mergeCells count="1">
    <mergeCell ref="A250:D250"/>
  </mergeCells>
  <printOptions/>
  <pageMargins left="0.96" right="0.32" top="1" bottom="0.71" header="0.5" footer="0.38"/>
  <pageSetup horizontalDpi="600" verticalDpi="600" orientation="portrait" scale="90" r:id="rId1"/>
  <rowBreaks count="4" manualBreakCount="4">
    <brk id="47" max="255" man="1"/>
    <brk id="104" max="255" man="1"/>
    <brk id="155" max="255" man="1"/>
    <brk id="217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Mycom Berhad</cp:lastModifiedBy>
  <cp:lastPrinted>2005-11-21T04:43:07Z</cp:lastPrinted>
  <dcterms:created xsi:type="dcterms:W3CDTF">1996-10-14T23:33:28Z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